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tnershealthcare.sharepoint.com/sites/FDAOpioidmodelingteam/Shared Documents/Opioid Model/Modeling files/Current Documentation/"/>
    </mc:Choice>
  </mc:AlternateContent>
  <xr:revisionPtr revIDLastSave="267" documentId="8_{2BC84851-7EC2-4DD8-B4A8-BD0644244DED}" xr6:coauthVersionLast="47" xr6:coauthVersionMax="47" xr10:uidLastSave="{E28C70E9-A038-4B20-9C1F-15F374AA3C3E}"/>
  <bookViews>
    <workbookView xWindow="28680" yWindow="-2505" windowWidth="38640" windowHeight="21240" activeTab="2" xr2:uid="{2841B1E2-7C38-49AA-8B2B-AA7B4BCEEA4F}"/>
  </bookViews>
  <sheets>
    <sheet name="Sheet8" sheetId="9" r:id="rId1"/>
    <sheet name="Sheet7" sheetId="8" r:id="rId2"/>
    <sheet name="Summary" sheetId="7" r:id="rId3"/>
    <sheet name="rand multiplier" sheetId="10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0" l="1"/>
  <c r="X39" i="7"/>
  <c r="X41" i="7" s="1"/>
  <c r="X44" i="7"/>
  <c r="X6" i="7"/>
  <c r="X10" i="7"/>
  <c r="L41" i="7"/>
  <c r="M41" i="7"/>
  <c r="N41" i="7"/>
  <c r="O41" i="7"/>
  <c r="P41" i="7"/>
  <c r="Q41" i="7"/>
  <c r="R41" i="7"/>
  <c r="S41" i="7"/>
  <c r="T41" i="7"/>
  <c r="U41" i="7"/>
  <c r="V41" i="7"/>
  <c r="W41" i="7"/>
  <c r="L42" i="7"/>
  <c r="M42" i="7"/>
  <c r="N42" i="7"/>
  <c r="O42" i="7"/>
  <c r="P42" i="7"/>
  <c r="Q42" i="7"/>
  <c r="R42" i="7"/>
  <c r="S42" i="7"/>
  <c r="T42" i="7"/>
  <c r="U42" i="7"/>
  <c r="V42" i="7"/>
  <c r="W42" i="7"/>
  <c r="I41" i="7"/>
  <c r="J41" i="7"/>
  <c r="K41" i="7"/>
  <c r="I42" i="7"/>
  <c r="J42" i="7"/>
  <c r="K42" i="7"/>
  <c r="H42" i="7"/>
  <c r="H41" i="7"/>
  <c r="W15" i="7"/>
  <c r="W16" i="7"/>
  <c r="W10" i="7"/>
  <c r="W11" i="7"/>
  <c r="W5" i="7"/>
  <c r="W6" i="7"/>
  <c r="V15" i="7"/>
  <c r="S15" i="7"/>
  <c r="T15" i="7"/>
  <c r="U15" i="7"/>
  <c r="S16" i="7"/>
  <c r="T16" i="7"/>
  <c r="U16" i="7"/>
  <c r="V16" i="7"/>
  <c r="S10" i="7"/>
  <c r="T10" i="7"/>
  <c r="U10" i="7"/>
  <c r="V10" i="7"/>
  <c r="S11" i="7"/>
  <c r="T11" i="7"/>
  <c r="U11" i="7"/>
  <c r="V11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F10" i="7"/>
  <c r="E10" i="7"/>
  <c r="D10" i="7"/>
  <c r="G10" i="7"/>
  <c r="H10" i="7"/>
  <c r="I10" i="7"/>
  <c r="J10" i="7"/>
  <c r="K10" i="7"/>
  <c r="L10" i="7"/>
  <c r="M10" i="7"/>
  <c r="N10" i="7"/>
  <c r="O10" i="7"/>
  <c r="P10" i="7"/>
  <c r="Q10" i="7"/>
  <c r="R10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C16" i="7"/>
  <c r="C15" i="7"/>
  <c r="C11" i="7"/>
  <c r="C10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C6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C5" i="7"/>
  <c r="X42" i="7" l="1"/>
  <c r="X16" i="7"/>
  <c r="X15" i="7"/>
  <c r="X5" i="7"/>
  <c r="X11" i="7"/>
  <c r="I47" i="7" l="1"/>
  <c r="M47" i="7"/>
  <c r="Q47" i="7"/>
  <c r="U47" i="7"/>
  <c r="H47" i="7"/>
  <c r="L45" i="7"/>
  <c r="P45" i="7"/>
  <c r="T45" i="7"/>
  <c r="X45" i="7"/>
  <c r="D35" i="7"/>
  <c r="H35" i="7"/>
  <c r="L35" i="7"/>
  <c r="P35" i="7"/>
  <c r="T35" i="7"/>
  <c r="X35" i="7"/>
  <c r="E33" i="7"/>
  <c r="I33" i="7"/>
  <c r="M33" i="7"/>
  <c r="Q33" i="7"/>
  <c r="U33" i="7"/>
  <c r="C33" i="7"/>
  <c r="G28" i="7"/>
  <c r="K28" i="7"/>
  <c r="O28" i="7"/>
  <c r="S28" i="7"/>
  <c r="W28" i="7"/>
  <c r="F26" i="7"/>
  <c r="J26" i="7"/>
  <c r="N26" i="7"/>
  <c r="R26" i="7"/>
  <c r="V26" i="7"/>
  <c r="D21" i="7"/>
  <c r="H21" i="7"/>
  <c r="L21" i="7"/>
  <c r="P21" i="7"/>
  <c r="T21" i="7"/>
  <c r="C21" i="7"/>
  <c r="H19" i="7"/>
  <c r="L19" i="7"/>
  <c r="P19" i="7"/>
  <c r="T19" i="7"/>
  <c r="E19" i="7"/>
  <c r="K47" i="7"/>
  <c r="S47" i="7"/>
  <c r="W47" i="7"/>
  <c r="N45" i="7"/>
  <c r="R45" i="7"/>
  <c r="F35" i="7"/>
  <c r="N35" i="7"/>
  <c r="R35" i="7"/>
  <c r="C35" i="7"/>
  <c r="K33" i="7"/>
  <c r="S33" i="7"/>
  <c r="W33" i="7"/>
  <c r="I28" i="7"/>
  <c r="M28" i="7"/>
  <c r="U28" i="7"/>
  <c r="J47" i="7"/>
  <c r="N47" i="7"/>
  <c r="R47" i="7"/>
  <c r="V47" i="7"/>
  <c r="I45" i="7"/>
  <c r="M45" i="7"/>
  <c r="Q45" i="7"/>
  <c r="U45" i="7"/>
  <c r="H45" i="7"/>
  <c r="E35" i="7"/>
  <c r="I35" i="7"/>
  <c r="M35" i="7"/>
  <c r="Q35" i="7"/>
  <c r="U35" i="7"/>
  <c r="F33" i="7"/>
  <c r="F36" i="7" s="1"/>
  <c r="J33" i="7"/>
  <c r="N33" i="7"/>
  <c r="N36" i="7" s="1"/>
  <c r="R33" i="7"/>
  <c r="V33" i="7"/>
  <c r="D28" i="7"/>
  <c r="H28" i="7"/>
  <c r="L28" i="7"/>
  <c r="P28" i="7"/>
  <c r="T28" i="7"/>
  <c r="C28" i="7"/>
  <c r="G26" i="7"/>
  <c r="K26" i="7"/>
  <c r="O26" i="7"/>
  <c r="S26" i="7"/>
  <c r="W26" i="7"/>
  <c r="E21" i="7"/>
  <c r="I21" i="7"/>
  <c r="M21" i="7"/>
  <c r="Q21" i="7"/>
  <c r="U21" i="7"/>
  <c r="C26" i="7"/>
  <c r="I19" i="7"/>
  <c r="M19" i="7"/>
  <c r="Q19" i="7"/>
  <c r="U19" i="7"/>
  <c r="D19" i="7"/>
  <c r="O47" i="7"/>
  <c r="J45" i="7"/>
  <c r="V45" i="7"/>
  <c r="J35" i="7"/>
  <c r="V35" i="7"/>
  <c r="G33" i="7"/>
  <c r="O33" i="7"/>
  <c r="E28" i="7"/>
  <c r="Q28" i="7"/>
  <c r="P47" i="7"/>
  <c r="O45" i="7"/>
  <c r="S35" i="7"/>
  <c r="S36" i="7" s="1"/>
  <c r="D33" i="7"/>
  <c r="T33" i="7"/>
  <c r="N28" i="7"/>
  <c r="E26" i="7"/>
  <c r="M26" i="7"/>
  <c r="U26" i="7"/>
  <c r="G21" i="7"/>
  <c r="O21" i="7"/>
  <c r="W21" i="7"/>
  <c r="K19" i="7"/>
  <c r="K23" i="7" s="1"/>
  <c r="S19" i="7"/>
  <c r="W45" i="7"/>
  <c r="L33" i="7"/>
  <c r="F28" i="7"/>
  <c r="V28" i="7"/>
  <c r="Q26" i="7"/>
  <c r="K21" i="7"/>
  <c r="G19" i="7"/>
  <c r="W19" i="7"/>
  <c r="L47" i="7"/>
  <c r="K45" i="7"/>
  <c r="O35" i="7"/>
  <c r="J28" i="7"/>
  <c r="L26" i="7"/>
  <c r="T26" i="7"/>
  <c r="N21" i="7"/>
  <c r="J19" i="7"/>
  <c r="C19" i="7"/>
  <c r="T47" i="7"/>
  <c r="S45" i="7"/>
  <c r="G35" i="7"/>
  <c r="W35" i="7"/>
  <c r="W36" i="7" s="1"/>
  <c r="H33" i="7"/>
  <c r="X33" i="7"/>
  <c r="R28" i="7"/>
  <c r="H26" i="7"/>
  <c r="P26" i="7"/>
  <c r="J21" i="7"/>
  <c r="R21" i="7"/>
  <c r="F19" i="7"/>
  <c r="N19" i="7"/>
  <c r="V19" i="7"/>
  <c r="X47" i="7"/>
  <c r="K35" i="7"/>
  <c r="I26" i="7"/>
  <c r="S21" i="7"/>
  <c r="O19" i="7"/>
  <c r="P33" i="7"/>
  <c r="D26" i="7"/>
  <c r="F21" i="7"/>
  <c r="V21" i="7"/>
  <c r="R19" i="7"/>
  <c r="X19" i="7"/>
  <c r="X21" i="7"/>
  <c r="X26" i="7"/>
  <c r="X28" i="7"/>
  <c r="S23" i="7" l="1"/>
  <c r="O36" i="7"/>
  <c r="J37" i="7"/>
  <c r="G23" i="7"/>
  <c r="G37" i="7"/>
  <c r="R36" i="7"/>
  <c r="O22" i="7"/>
  <c r="W22" i="7"/>
  <c r="K36" i="7"/>
  <c r="V36" i="7"/>
  <c r="V22" i="7"/>
  <c r="V23" i="7"/>
  <c r="X37" i="7"/>
  <c r="X36" i="7"/>
  <c r="S48" i="7"/>
  <c r="S49" i="7"/>
  <c r="U30" i="7"/>
  <c r="U29" i="7"/>
  <c r="T37" i="7"/>
  <c r="T36" i="7"/>
  <c r="J48" i="7"/>
  <c r="J49" i="7"/>
  <c r="Q22" i="7"/>
  <c r="Q23" i="7"/>
  <c r="K30" i="7"/>
  <c r="K29" i="7"/>
  <c r="Q49" i="7"/>
  <c r="Q48" i="7"/>
  <c r="K37" i="7"/>
  <c r="F37" i="7"/>
  <c r="P23" i="7"/>
  <c r="P22" i="7"/>
  <c r="J30" i="7"/>
  <c r="J29" i="7"/>
  <c r="U37" i="7"/>
  <c r="U36" i="7"/>
  <c r="E36" i="7"/>
  <c r="E37" i="7"/>
  <c r="T48" i="7"/>
  <c r="T49" i="7"/>
  <c r="X22" i="7"/>
  <c r="X23" i="7"/>
  <c r="D30" i="7"/>
  <c r="D29" i="7"/>
  <c r="I30" i="7"/>
  <c r="I29" i="7"/>
  <c r="N22" i="7"/>
  <c r="N23" i="7"/>
  <c r="P30" i="7"/>
  <c r="P29" i="7"/>
  <c r="H36" i="7"/>
  <c r="H37" i="7"/>
  <c r="T30" i="7"/>
  <c r="T29" i="7"/>
  <c r="K49" i="7"/>
  <c r="K48" i="7"/>
  <c r="K22" i="7"/>
  <c r="L37" i="7"/>
  <c r="L36" i="7"/>
  <c r="W23" i="7"/>
  <c r="M29" i="7"/>
  <c r="M30" i="7"/>
  <c r="D37" i="7"/>
  <c r="D36" i="7"/>
  <c r="V37" i="7"/>
  <c r="M22" i="7"/>
  <c r="M23" i="7"/>
  <c r="W29" i="7"/>
  <c r="W30" i="7"/>
  <c r="G29" i="7"/>
  <c r="G30" i="7"/>
  <c r="M48" i="7"/>
  <c r="M49" i="7"/>
  <c r="R49" i="7"/>
  <c r="R48" i="7"/>
  <c r="L23" i="7"/>
  <c r="L22" i="7"/>
  <c r="V29" i="7"/>
  <c r="V30" i="7"/>
  <c r="F29" i="7"/>
  <c r="F30" i="7"/>
  <c r="Q36" i="7"/>
  <c r="Q37" i="7"/>
  <c r="P48" i="7"/>
  <c r="P49" i="7"/>
  <c r="R23" i="7"/>
  <c r="R22" i="7"/>
  <c r="P36" i="7"/>
  <c r="P37" i="7"/>
  <c r="F22" i="7"/>
  <c r="F23" i="7"/>
  <c r="H29" i="7"/>
  <c r="H30" i="7"/>
  <c r="C22" i="7"/>
  <c r="C23" i="7"/>
  <c r="L30" i="7"/>
  <c r="L29" i="7"/>
  <c r="Q29" i="7"/>
  <c r="Q30" i="7"/>
  <c r="W48" i="7"/>
  <c r="W49" i="7"/>
  <c r="O23" i="7"/>
  <c r="E30" i="7"/>
  <c r="E29" i="7"/>
  <c r="D23" i="7"/>
  <c r="D22" i="7"/>
  <c r="I22" i="7"/>
  <c r="I23" i="7"/>
  <c r="S29" i="7"/>
  <c r="S30" i="7"/>
  <c r="H49" i="7"/>
  <c r="H48" i="7"/>
  <c r="I48" i="7"/>
  <c r="I49" i="7"/>
  <c r="W37" i="7"/>
  <c r="R37" i="7"/>
  <c r="N48" i="7"/>
  <c r="N49" i="7"/>
  <c r="E23" i="7"/>
  <c r="E22" i="7"/>
  <c r="H22" i="7"/>
  <c r="H23" i="7"/>
  <c r="R29" i="7"/>
  <c r="R30" i="7"/>
  <c r="M36" i="7"/>
  <c r="M37" i="7"/>
  <c r="L49" i="7"/>
  <c r="L48" i="7"/>
  <c r="X29" i="7"/>
  <c r="X30" i="7"/>
  <c r="G36" i="7"/>
  <c r="J22" i="7"/>
  <c r="J23" i="7"/>
  <c r="S22" i="7"/>
  <c r="G22" i="7"/>
  <c r="O48" i="7"/>
  <c r="O49" i="7"/>
  <c r="O37" i="7"/>
  <c r="V49" i="7"/>
  <c r="V48" i="7"/>
  <c r="U22" i="7"/>
  <c r="U23" i="7"/>
  <c r="C29" i="7"/>
  <c r="C30" i="7"/>
  <c r="O30" i="7"/>
  <c r="O29" i="7"/>
  <c r="J36" i="7"/>
  <c r="U49" i="7"/>
  <c r="U48" i="7"/>
  <c r="S37" i="7"/>
  <c r="N37" i="7"/>
  <c r="T23" i="7"/>
  <c r="T22" i="7"/>
  <c r="N30" i="7"/>
  <c r="N29" i="7"/>
  <c r="C37" i="7"/>
  <c r="C36" i="7"/>
  <c r="I36" i="7"/>
  <c r="I37" i="7"/>
  <c r="X4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tc={DB4FAAB5-E4A8-40F6-BEAE-0B45025B2635}</author>
  </authors>
  <commentList>
    <comment ref="X48" authorId="0" shapeId="0" xr:uid="{DB4FAAB5-E4A8-40F6-BEAE-0B45025B2635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override of calculated value which went below 0</t>
      </text>
    </comment>
  </commentList>
</comments>
</file>

<file path=xl/sharedStrings.xml><?xml version="1.0" encoding="utf-8"?>
<sst xmlns="http://schemas.openxmlformats.org/spreadsheetml/2006/main" count="137" uniqueCount="49">
  <si>
    <t>Variable</t>
  </si>
  <si>
    <t>Population</t>
  </si>
  <si>
    <t>Time</t>
  </si>
  <si>
    <t>Mean</t>
  </si>
  <si>
    <t>Lower Bound</t>
  </si>
  <si>
    <t>Upper Bound</t>
  </si>
  <si>
    <t>Rx OUD no PY heroin NSDUH</t>
  </si>
  <si>
    <t>Rx misuse no PY heroin NSDUH</t>
  </si>
  <si>
    <t>HUD NSDUH RAND</t>
  </si>
  <si>
    <t>Nondisordered heroin use NSDUH RAND</t>
  </si>
  <si>
    <t>Rx OUD + H NSDUH RAND</t>
  </si>
  <si>
    <t>HUD</t>
  </si>
  <si>
    <t>Nonuser</t>
  </si>
  <si>
    <t xml:space="preserve">Lower Bound </t>
  </si>
  <si>
    <t>stock</t>
  </si>
  <si>
    <t>Heroin</t>
  </si>
  <si>
    <t>Abuse</t>
  </si>
  <si>
    <t>(+RxAbuse)</t>
  </si>
  <si>
    <t>OUD</t>
  </si>
  <si>
    <t>+</t>
  </si>
  <si>
    <t>H</t>
  </si>
  <si>
    <t>no</t>
  </si>
  <si>
    <t>RxAbuse</t>
  </si>
  <si>
    <t>SE</t>
  </si>
  <si>
    <t>Standard Error of Weighted Mean</t>
  </si>
  <si>
    <t>Lower Bound (Mean - 1.96*SE)</t>
  </si>
  <si>
    <t>Upper Bound (Mean + 1.96*SE)</t>
  </si>
  <si>
    <t>YEAR2002</t>
  </si>
  <si>
    <t>YEAR2003</t>
  </si>
  <si>
    <t>YEAR2004</t>
  </si>
  <si>
    <t>YEAR2005</t>
  </si>
  <si>
    <t>YEAR2006</t>
  </si>
  <si>
    <t>YEAR2007</t>
  </si>
  <si>
    <t>YEAR2008</t>
  </si>
  <si>
    <t>YEAR2009</t>
  </si>
  <si>
    <t>YEAR2010</t>
  </si>
  <si>
    <t>YEAR2011</t>
  </si>
  <si>
    <t>YEAR2012</t>
  </si>
  <si>
    <t>YEAR2013</t>
  </si>
  <si>
    <t>YEAR2014</t>
  </si>
  <si>
    <t>YEAR2015</t>
  </si>
  <si>
    <t>YEAR2016</t>
  </si>
  <si>
    <t>YEAR2017</t>
  </si>
  <si>
    <t>YEAR2018</t>
  </si>
  <si>
    <t>RAND Multiplied Mean</t>
  </si>
  <si>
    <t>RAND Multiplied SE</t>
  </si>
  <si>
    <t>Total Rx misuse initiation SAMHSA</t>
  </si>
  <si>
    <t>Total heroin initiation SAMHSA</t>
  </si>
  <si>
    <t>RAND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</si>
</sst>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1" applyNumberFormat="1" applyFont="1"/>
    <xf numFmtId="0" fontId="0" fillId="0" borderId="0" xfId="0" applyNumberFormat="1"/>
    <xf numFmtId="0" fontId="2" fillId="0" borderId="0" xfId="3" applyNumberFormat="1"/>
    <xf numFmtId="0" fontId="2" fillId="0" borderId="0" xfId="3" applyNumberFormat="1" applyBorder="1"/>
    <xf numFmtId="0" fontId="3" fillId="0" borderId="0" xfId="3" applyNumberFormat="1" applyFont="1" applyBorder="1"/>
    <xf numFmtId="0" fontId="1" fillId="0" borderId="1" xfId="3" applyNumberFormat="1" applyFont="1" applyBorder="1" applyAlignment="1">
      <alignment vertical="top" wrapText="1"/>
    </xf>
    <xf numFmtId="0" fontId="1" fillId="0" borderId="0" xfId="3" applyNumberFormat="1" applyFont="1" applyBorder="1" applyAlignment="1">
      <alignment vertical="top" wrapText="1"/>
    </xf>
    <xf numFmtId="0" fontId="2" fillId="0" borderId="1" xfId="3" applyNumberFormat="1" applyBorder="1"/>
    <xf numFmtId="164" fontId="2" fillId="0" borderId="0" xfId="1" applyNumberFormat="1" applyBorder="1"/>
    <xf numFmtId="164" fontId="1" fillId="0" borderId="1" xfId="1" applyNumberFormat="1" applyFont="1" applyBorder="1" applyAlignment="1">
      <alignment vertical="top" wrapText="1"/>
    </xf>
    <xf numFmtId="164" fontId="1" fillId="0" borderId="0" xfId="1" applyNumberFormat="1" applyFont="1" applyBorder="1" applyAlignment="1">
      <alignment vertical="top" wrapText="1"/>
    </xf>
    <xf numFmtId="0" fontId="2" fillId="0" borderId="0" xfId="3" applyNumberFormat="1" applyBorder="1" applyAlignment="1"/>
    <xf numFmtId="0" fontId="2" fillId="0" borderId="1" xfId="3" applyNumberFormat="1" applyBorder="1" applyAlignment="1"/>
    <xf numFmtId="0" fontId="1" fillId="0" borderId="0" xfId="3" applyNumberFormat="1" applyFont="1" applyFill="1" applyBorder="1" applyAlignment="1"/>
    <xf numFmtId="0" fontId="1" fillId="0" borderId="1" xfId="3" applyNumberFormat="1" applyFont="1" applyFill="1" applyBorder="1" applyAlignment="1"/>
    <xf numFmtId="0" fontId="0" fillId="0" borderId="0" xfId="0" applyAlignment="1"/>
    <xf numFmtId="1" fontId="0" fillId="0" borderId="0" xfId="0" applyNumberFormat="1"/>
    <xf numFmtId="0" fontId="0" fillId="2" borderId="0" xfId="0" applyFill="1" applyAlignment="1"/>
    <xf numFmtId="2" fontId="0" fillId="2" borderId="0" xfId="0" applyNumberFormat="1" applyFill="1"/>
    <xf numFmtId="0" fontId="2" fillId="0" borderId="2" xfId="3" applyNumberFormat="1" applyBorder="1" applyAlignment="1"/>
    <xf numFmtId="2" fontId="2" fillId="0" borderId="0" xfId="1" applyNumberFormat="1" applyBorder="1"/>
  </cellXfs>
  <cellStyles count="5">
    <cellStyle name="Comma" xfId="1" builtinId="3"/>
    <cellStyle name="Comma 2" xfId="4" xr:uid="{8F29A6C5-26AC-4ED4-9AB1-7A4AB7AA7768}"/>
    <cellStyle name="Normal" xfId="0" builtinId="0"/>
    <cellStyle name="Normal 2" xfId="3" xr:uid="{C9F2DF12-5335-4696-A83F-4EB0B92DFF42}"/>
    <cellStyle name="Normal 3" xfId="2" xr:uid="{ECB3898D-7940-4EDA-A7F0-83057ED762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mbined%20Modeling%20Fi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ory"/>
      <sheetName val="Heroin and Rx Price"/>
      <sheetName val="Buprenorphine IQVIA"/>
      <sheetName val="Monthly TPT Bup"/>
      <sheetName val="Buprenorphine Capacity"/>
      <sheetName val="Methadone NSSATS"/>
      <sheetName val="Vivitrol IQVIA"/>
      <sheetName val="Nx kits HR + IQVIA"/>
      <sheetName val="Fentanyl NFLIS"/>
      <sheetName val="Monthly TPT Opioids"/>
      <sheetName val="Opioid Rx Data IQVIA SH"/>
      <sheetName val="Opioid Fatal ODs NVSS"/>
      <sheetName val="Initiation Data"/>
      <sheetName val="NSDUH OUD HUD estimates"/>
      <sheetName val="RAND Adjusted Estimates"/>
      <sheetName val="NDHU to HUD"/>
      <sheetName val="Projec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W2">
            <v>1140337</v>
          </cell>
        </row>
        <row r="5">
          <cell r="W5">
            <v>103000</v>
          </cell>
        </row>
      </sheetData>
      <sheetData sheetId="13"/>
      <sheetData sheetId="14">
        <row r="22">
          <cell r="Z22">
            <v>3.1112049297726161</v>
          </cell>
        </row>
      </sheetData>
      <sheetData sheetId="15"/>
      <sheetData sheetId="1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ringfellow, Erin" id="{FD5895B9-ADC1-4E50-9256-91F01AEEC620}" userId="Stringfellow, Erin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48" dT="2022-01-31T14:50:44.06" personId="{FD5895B9-ADC1-4E50-9256-91F01AEEC620}" id="{DB4FAAB5-E4A8-40F6-BEAE-0B45025B2635}">
    <text>manual override of calculated value which went below 0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5A0ED-07C9-4D0B-9002-E0AA6C59BE0B}">
  <dimension ref="A1:T13"/>
  <sheetViews>
    <sheetView workbookViewId="0">
      <selection activeCell="A9" sqref="A9"/>
    </sheetView>
  </sheetViews>
  <sheetFormatPr defaultRowHeight="14.4" x14ac:dyDescent="0.3"/>
  <cols>
    <col min="3" max="3" width="11.6640625" bestFit="1" customWidth="1"/>
    <col min="4" max="20" width="14.33203125" style="1" bestFit="1" customWidth="1"/>
  </cols>
  <sheetData>
    <row r="1" spans="1:20" x14ac:dyDescent="0.3">
      <c r="B1" t="s">
        <v>14</v>
      </c>
      <c r="D1" s="1" t="s">
        <v>27</v>
      </c>
      <c r="E1" s="1" t="s">
        <v>28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  <c r="L1" s="1" t="s">
        <v>35</v>
      </c>
      <c r="M1" s="1" t="s">
        <v>36</v>
      </c>
      <c r="N1" s="1" t="s">
        <v>37</v>
      </c>
      <c r="O1" s="1" t="s">
        <v>38</v>
      </c>
      <c r="P1" s="1" t="s">
        <v>39</v>
      </c>
      <c r="Q1" s="1" t="s">
        <v>40</v>
      </c>
      <c r="R1" s="1" t="s">
        <v>41</v>
      </c>
      <c r="S1" s="1" t="s">
        <v>42</v>
      </c>
      <c r="T1" s="1" t="s">
        <v>43</v>
      </c>
    </row>
    <row r="2" spans="1:20" x14ac:dyDescent="0.3">
      <c r="A2" t="s">
        <v>15</v>
      </c>
      <c r="B2" t="s">
        <v>16</v>
      </c>
      <c r="C2" t="s">
        <v>17</v>
      </c>
      <c r="D2" s="1">
        <v>144961.88</v>
      </c>
      <c r="E2" s="1">
        <v>112467.09</v>
      </c>
      <c r="F2" s="1">
        <v>127737</v>
      </c>
      <c r="G2" s="1">
        <v>143973.29999999999</v>
      </c>
      <c r="H2" s="1">
        <v>198182.54</v>
      </c>
      <c r="I2" s="1">
        <v>103162.6</v>
      </c>
      <c r="J2" s="1">
        <v>140496.66</v>
      </c>
      <c r="K2" s="1">
        <v>214965.55</v>
      </c>
      <c r="L2" s="1">
        <v>146161</v>
      </c>
      <c r="M2" s="1">
        <v>134826.48000000001</v>
      </c>
      <c r="N2" s="1">
        <v>133313.75</v>
      </c>
      <c r="O2" s="1">
        <v>158816.69</v>
      </c>
      <c r="P2" s="1">
        <v>280398.3</v>
      </c>
      <c r="Q2" s="1">
        <v>183638.16</v>
      </c>
      <c r="R2" s="1">
        <v>276374.23</v>
      </c>
      <c r="S2" s="1">
        <v>258837.3</v>
      </c>
      <c r="T2" s="1">
        <v>259887.24</v>
      </c>
    </row>
    <row r="3" spans="1:20" x14ac:dyDescent="0.3">
      <c r="B3" t="s">
        <v>23</v>
      </c>
      <c r="D3" s="1">
        <v>39955.284</v>
      </c>
      <c r="E3" s="1">
        <v>21508.639999999999</v>
      </c>
      <c r="F3" s="1">
        <v>33725.629999999997</v>
      </c>
      <c r="G3" s="1">
        <v>26603.588</v>
      </c>
      <c r="H3" s="1">
        <v>70585.751999999993</v>
      </c>
      <c r="I3" s="1">
        <v>29227.11</v>
      </c>
      <c r="J3" s="1">
        <v>30892.13</v>
      </c>
      <c r="K3" s="1">
        <v>65557.11</v>
      </c>
      <c r="L3" s="1">
        <v>36403.26</v>
      </c>
      <c r="M3" s="1">
        <v>31234.42</v>
      </c>
      <c r="N3" s="1">
        <v>34978.04</v>
      </c>
      <c r="O3" s="1">
        <v>34964.86</v>
      </c>
      <c r="P3" s="1">
        <v>51943.44</v>
      </c>
      <c r="Q3" s="1">
        <v>37639.65</v>
      </c>
      <c r="R3" s="1">
        <v>53157.39</v>
      </c>
      <c r="S3" s="1">
        <v>55387.5</v>
      </c>
      <c r="T3" s="1">
        <v>42399.360000000001</v>
      </c>
    </row>
    <row r="4" spans="1:20" x14ac:dyDescent="0.3">
      <c r="A4" t="s">
        <v>11</v>
      </c>
      <c r="B4" t="s">
        <v>11</v>
      </c>
      <c r="D4" s="1">
        <v>245784.07</v>
      </c>
      <c r="E4" s="1">
        <v>216328.55</v>
      </c>
      <c r="F4" s="1">
        <v>283690.25</v>
      </c>
      <c r="G4" s="1">
        <v>234246</v>
      </c>
      <c r="H4" s="1">
        <v>319932.62</v>
      </c>
      <c r="I4" s="1">
        <v>248267.87</v>
      </c>
      <c r="J4" s="1">
        <v>329347.59000000003</v>
      </c>
      <c r="K4" s="1">
        <v>423241.7</v>
      </c>
      <c r="L4" s="1">
        <v>429287.4</v>
      </c>
      <c r="M4" s="1">
        <v>511315.78</v>
      </c>
      <c r="N4" s="1">
        <v>503336.34</v>
      </c>
      <c r="O4" s="1">
        <v>535879.55000000005</v>
      </c>
      <c r="P4" s="1">
        <v>622430.19999999995</v>
      </c>
      <c r="Q4" s="1">
        <v>618366.9</v>
      </c>
      <c r="R4" s="1">
        <v>646546.19999999995</v>
      </c>
      <c r="S4" s="1">
        <v>705123.6</v>
      </c>
      <c r="T4" s="1">
        <v>592629.05000000005</v>
      </c>
    </row>
    <row r="5" spans="1:20" x14ac:dyDescent="0.3">
      <c r="B5" t="s">
        <v>23</v>
      </c>
      <c r="D5" s="1">
        <v>50089.752</v>
      </c>
      <c r="E5" s="1">
        <v>48470.77</v>
      </c>
      <c r="F5" s="1">
        <v>50809.34</v>
      </c>
      <c r="G5" s="1">
        <v>39566.769999999997</v>
      </c>
      <c r="H5" s="1">
        <v>68512.775999999998</v>
      </c>
      <c r="I5" s="1">
        <v>54866.16</v>
      </c>
      <c r="J5" s="1">
        <v>56402.37</v>
      </c>
      <c r="K5" s="1">
        <v>68312.59</v>
      </c>
      <c r="L5" s="1">
        <v>64238.7</v>
      </c>
      <c r="M5" s="1">
        <v>73389.538</v>
      </c>
      <c r="N5" s="1">
        <v>74872.52</v>
      </c>
      <c r="O5" s="1">
        <v>69992.160000000003</v>
      </c>
      <c r="P5" s="1">
        <v>69139.740000000005</v>
      </c>
      <c r="Q5" s="1">
        <v>67107.61</v>
      </c>
      <c r="R5" s="1">
        <v>60520.78</v>
      </c>
      <c r="S5" s="1">
        <v>79740.83</v>
      </c>
      <c r="T5" s="1">
        <v>97496.81</v>
      </c>
    </row>
    <row r="6" spans="1:20" x14ac:dyDescent="0.3">
      <c r="A6" t="s">
        <v>12</v>
      </c>
      <c r="B6" t="s">
        <v>12</v>
      </c>
      <c r="D6" s="1">
        <v>223826315</v>
      </c>
      <c r="E6" s="1">
        <v>225753998.61000001</v>
      </c>
      <c r="F6" s="1">
        <v>228869899.50999999</v>
      </c>
      <c r="G6" s="1">
        <v>231355077.43000001</v>
      </c>
      <c r="H6" s="1">
        <v>233515152.77000001</v>
      </c>
      <c r="I6" s="1">
        <v>235185657.66</v>
      </c>
      <c r="J6" s="1">
        <v>237586834.52000001</v>
      </c>
      <c r="K6" s="1">
        <v>239100324.34999999</v>
      </c>
      <c r="L6" s="1">
        <v>240974596.69999999</v>
      </c>
      <c r="M6" s="1">
        <v>246212047.53</v>
      </c>
      <c r="N6" s="1">
        <v>247168338.47999999</v>
      </c>
      <c r="O6" s="1">
        <v>251167266.11000001</v>
      </c>
      <c r="P6" s="1">
        <v>254439951.90000001</v>
      </c>
      <c r="Q6" s="1">
        <v>254994009.13999999</v>
      </c>
      <c r="R6" s="1">
        <v>257491202.18000001</v>
      </c>
      <c r="S6" s="1">
        <v>260918554</v>
      </c>
      <c r="T6" s="1">
        <v>263415755.94</v>
      </c>
    </row>
    <row r="7" spans="1:20" x14ac:dyDescent="0.3">
      <c r="B7" t="s">
        <v>23</v>
      </c>
      <c r="D7" s="1">
        <v>2114794.0699999998</v>
      </c>
      <c r="E7" s="1">
        <v>2346755.9109999998</v>
      </c>
      <c r="F7" s="1">
        <v>2293974.0499999998</v>
      </c>
      <c r="G7" s="1">
        <v>2042647.9790000001</v>
      </c>
      <c r="H7" s="1">
        <v>1919177.6070000001</v>
      </c>
      <c r="I7" s="1">
        <v>2357184.71</v>
      </c>
      <c r="J7" s="1">
        <v>2656877.5099999998</v>
      </c>
      <c r="K7" s="1">
        <v>2730842.2</v>
      </c>
      <c r="L7" s="1">
        <v>2588255.71</v>
      </c>
      <c r="M7" s="1">
        <v>2487823.5469999998</v>
      </c>
      <c r="N7" s="1">
        <v>2500209.4300000002</v>
      </c>
      <c r="O7" s="1">
        <v>2616524.2599999998</v>
      </c>
      <c r="P7" s="1">
        <v>2062356.43</v>
      </c>
      <c r="Q7" s="1">
        <v>2449090.11</v>
      </c>
      <c r="R7" s="1">
        <v>2269413.9500000002</v>
      </c>
      <c r="S7" s="1">
        <v>1717385.48</v>
      </c>
      <c r="T7" s="1">
        <v>1877679.3</v>
      </c>
    </row>
    <row r="8" spans="1:20" x14ac:dyDescent="0.3">
      <c r="A8" t="s">
        <v>18</v>
      </c>
      <c r="B8" t="s">
        <v>19</v>
      </c>
      <c r="C8" t="s">
        <v>20</v>
      </c>
      <c r="D8" s="1">
        <v>34953.69</v>
      </c>
      <c r="E8" s="1">
        <v>17866.330000000002</v>
      </c>
      <c r="F8" s="1">
        <v>37914.89</v>
      </c>
      <c r="G8" s="1">
        <v>22963.07</v>
      </c>
      <c r="H8" s="1">
        <v>27983.31</v>
      </c>
      <c r="I8" s="1">
        <v>48396.76</v>
      </c>
      <c r="J8" s="1">
        <v>50393.01</v>
      </c>
      <c r="K8" s="1">
        <v>72146.240000000005</v>
      </c>
      <c r="L8" s="1">
        <v>105067.7</v>
      </c>
      <c r="M8" s="1">
        <v>47419.73</v>
      </c>
      <c r="N8" s="1">
        <v>52732.98</v>
      </c>
      <c r="O8" s="1">
        <v>50313.82</v>
      </c>
      <c r="P8" s="1">
        <v>109871.3</v>
      </c>
      <c r="Q8" s="1">
        <v>85041.73</v>
      </c>
      <c r="R8" s="1">
        <v>53201.86</v>
      </c>
      <c r="S8" s="1">
        <v>36606.300000000003</v>
      </c>
      <c r="T8" s="1">
        <v>38649.370000000003</v>
      </c>
    </row>
    <row r="9" spans="1:20" x14ac:dyDescent="0.3">
      <c r="B9" t="s">
        <v>23</v>
      </c>
      <c r="D9" s="1">
        <v>9880.5470000000005</v>
      </c>
      <c r="E9" s="1">
        <v>6475.8789999999999</v>
      </c>
      <c r="F9" s="1">
        <v>10747.68</v>
      </c>
      <c r="G9" s="1">
        <v>8322.4249999999993</v>
      </c>
      <c r="H9" s="1">
        <v>9462.9310000000005</v>
      </c>
      <c r="I9" s="1">
        <v>14239.91</v>
      </c>
      <c r="J9" s="1">
        <v>15462.77</v>
      </c>
      <c r="K9" s="1">
        <v>15561.04</v>
      </c>
      <c r="L9" s="1">
        <v>25774.9</v>
      </c>
      <c r="M9" s="1">
        <v>9723.9860000000008</v>
      </c>
      <c r="N9" s="1">
        <v>12911.26</v>
      </c>
      <c r="O9" s="1">
        <v>17293.740000000002</v>
      </c>
      <c r="P9" s="1">
        <v>28608.58</v>
      </c>
      <c r="Q9" s="1">
        <v>31968.799999999999</v>
      </c>
      <c r="R9" s="1">
        <v>18256.14</v>
      </c>
      <c r="S9" s="1">
        <v>10053.709999999999</v>
      </c>
      <c r="T9" s="1">
        <v>15986.06</v>
      </c>
    </row>
    <row r="10" spans="1:20" x14ac:dyDescent="0.3">
      <c r="A10" t="s">
        <v>18</v>
      </c>
      <c r="B10" t="s">
        <v>21</v>
      </c>
      <c r="C10" t="s">
        <v>20</v>
      </c>
      <c r="D10" s="1">
        <v>1665919.27</v>
      </c>
      <c r="E10" s="1">
        <v>1578238.31</v>
      </c>
      <c r="F10" s="1">
        <v>1806261.75</v>
      </c>
      <c r="G10" s="1">
        <v>1754593.13</v>
      </c>
      <c r="H10" s="1">
        <v>1768853.43</v>
      </c>
      <c r="I10" s="1">
        <v>1967313.84</v>
      </c>
      <c r="J10" s="1">
        <v>1912898.45</v>
      </c>
      <c r="K10" s="1">
        <v>2039041.88</v>
      </c>
      <c r="L10" s="1">
        <v>2140499.7999999998</v>
      </c>
      <c r="M10" s="1">
        <v>1898574.52</v>
      </c>
      <c r="N10" s="1">
        <v>2301337.48</v>
      </c>
      <c r="O10" s="1">
        <v>1935810.92</v>
      </c>
      <c r="P10" s="1">
        <v>2015604.6</v>
      </c>
      <c r="Q10" s="1">
        <v>2181669.5099999998</v>
      </c>
      <c r="R10" s="1">
        <v>2178981.9700000002</v>
      </c>
      <c r="S10" s="1">
        <v>1804716.1</v>
      </c>
      <c r="T10" s="1">
        <v>1782701.46</v>
      </c>
    </row>
    <row r="11" spans="1:20" x14ac:dyDescent="0.3">
      <c r="B11" t="s">
        <v>23</v>
      </c>
      <c r="D11" s="1">
        <v>130673.05899999999</v>
      </c>
      <c r="E11" s="1">
        <v>106464.50599999999</v>
      </c>
      <c r="F11" s="1">
        <v>98144.22</v>
      </c>
      <c r="G11" s="1">
        <v>120501.81200000001</v>
      </c>
      <c r="H11" s="1">
        <v>121451.183</v>
      </c>
      <c r="I11" s="1">
        <v>170083.19</v>
      </c>
      <c r="J11" s="1">
        <v>98961.81</v>
      </c>
      <c r="K11" s="1">
        <v>110805.1</v>
      </c>
      <c r="L11" s="1">
        <v>176784.92</v>
      </c>
      <c r="M11" s="1">
        <v>116179.67200000001</v>
      </c>
      <c r="N11" s="1">
        <v>193724.78</v>
      </c>
      <c r="O11" s="1">
        <v>163006.07999999999</v>
      </c>
      <c r="P11" s="1">
        <v>128135.81</v>
      </c>
      <c r="Q11" s="1">
        <v>149461.16</v>
      </c>
      <c r="R11" s="1">
        <v>163587.82999999999</v>
      </c>
      <c r="S11" s="1">
        <v>109862.83</v>
      </c>
      <c r="T11" s="1">
        <v>158645.37</v>
      </c>
    </row>
    <row r="12" spans="1:20" x14ac:dyDescent="0.3">
      <c r="A12" t="s">
        <v>22</v>
      </c>
      <c r="B12" t="s">
        <v>22</v>
      </c>
      <c r="D12" s="1">
        <v>9225311.5600000005</v>
      </c>
      <c r="E12" s="1">
        <v>10003109.84</v>
      </c>
      <c r="F12" s="1">
        <v>9389311.1500000004</v>
      </c>
      <c r="G12" s="1">
        <v>9709430.5199999996</v>
      </c>
      <c r="H12" s="1">
        <v>10191551.07</v>
      </c>
      <c r="I12" s="1">
        <v>10292408.34</v>
      </c>
      <c r="J12" s="1">
        <v>9795118.4900000002</v>
      </c>
      <c r="K12" s="1">
        <v>9965813.1199999992</v>
      </c>
      <c r="L12" s="1">
        <v>9823494</v>
      </c>
      <c r="M12" s="1">
        <v>8794760.2300000004</v>
      </c>
      <c r="N12" s="1">
        <v>9898265.9900000002</v>
      </c>
      <c r="O12" s="1">
        <v>8543367.4600000009</v>
      </c>
      <c r="P12" s="1">
        <v>7654608.2999999998</v>
      </c>
      <c r="Q12" s="1">
        <v>9631763.7100000009</v>
      </c>
      <c r="R12" s="1">
        <v>8783828.75</v>
      </c>
      <c r="S12" s="1">
        <v>8379497.9000000004</v>
      </c>
      <c r="T12" s="1">
        <v>7663419.5199999996</v>
      </c>
    </row>
    <row r="13" spans="1:20" x14ac:dyDescent="0.3">
      <c r="B13" t="s">
        <v>23</v>
      </c>
      <c r="D13" s="1">
        <v>331319.158</v>
      </c>
      <c r="E13" s="1">
        <v>306322.75699999998</v>
      </c>
      <c r="F13" s="1">
        <v>307360.3</v>
      </c>
      <c r="G13" s="1">
        <v>300627.46600000001</v>
      </c>
      <c r="H13" s="1">
        <v>333715.03999999998</v>
      </c>
      <c r="I13" s="1">
        <v>305495.84999999998</v>
      </c>
      <c r="J13" s="1">
        <v>251141.15</v>
      </c>
      <c r="K13" s="1">
        <v>284997.32</v>
      </c>
      <c r="L13" s="1">
        <v>283919.03999999998</v>
      </c>
      <c r="M13" s="1">
        <v>318460.53700000001</v>
      </c>
      <c r="N13" s="1">
        <v>373127.76</v>
      </c>
      <c r="O13" s="1">
        <v>303293.02</v>
      </c>
      <c r="P13" s="1">
        <v>236169.59</v>
      </c>
      <c r="Q13" s="1">
        <v>278646.11</v>
      </c>
      <c r="R13" s="1">
        <v>253606.44</v>
      </c>
      <c r="S13" s="1">
        <v>316867.58</v>
      </c>
      <c r="T13" s="1">
        <v>245121.03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B102C-6C0D-400F-886E-A86E841E5276}">
  <dimension ref="A1:D17"/>
  <sheetViews>
    <sheetView workbookViewId="0">
      <selection activeCell="C17" sqref="C17"/>
    </sheetView>
  </sheetViews>
  <sheetFormatPr defaultRowHeight="14.4" x14ac:dyDescent="0.3"/>
  <sheetData>
    <row r="1" spans="1:4" x14ac:dyDescent="0.3">
      <c r="A1">
        <v>2002</v>
      </c>
      <c r="B1">
        <v>2002</v>
      </c>
      <c r="C1">
        <v>235143245</v>
      </c>
      <c r="D1">
        <v>2260582</v>
      </c>
    </row>
    <row r="2" spans="1:4" x14ac:dyDescent="0.3">
      <c r="A2">
        <v>2003</v>
      </c>
      <c r="B2">
        <v>2003</v>
      </c>
      <c r="C2">
        <v>237682009</v>
      </c>
      <c r="D2">
        <v>2367238</v>
      </c>
    </row>
    <row r="3" spans="1:4" x14ac:dyDescent="0.3">
      <c r="A3">
        <v>2004</v>
      </c>
      <c r="B3">
        <v>2004</v>
      </c>
      <c r="C3">
        <v>240514815</v>
      </c>
      <c r="D3">
        <v>2371771</v>
      </c>
    </row>
    <row r="4" spans="1:4" x14ac:dyDescent="0.3">
      <c r="A4">
        <v>2005</v>
      </c>
      <c r="B4">
        <v>2005</v>
      </c>
      <c r="C4">
        <v>243220283</v>
      </c>
      <c r="D4">
        <v>2095953</v>
      </c>
    </row>
    <row r="5" spans="1:4" x14ac:dyDescent="0.3">
      <c r="A5">
        <v>2006</v>
      </c>
      <c r="B5">
        <v>2006</v>
      </c>
      <c r="C5">
        <v>246021656</v>
      </c>
      <c r="D5">
        <v>1940330</v>
      </c>
    </row>
    <row r="6" spans="1:4" x14ac:dyDescent="0.3">
      <c r="A6">
        <v>2007</v>
      </c>
      <c r="B6">
        <v>2007</v>
      </c>
      <c r="C6">
        <v>247845207</v>
      </c>
      <c r="D6">
        <v>2499997</v>
      </c>
    </row>
    <row r="7" spans="1:4" x14ac:dyDescent="0.3">
      <c r="A7">
        <v>2008</v>
      </c>
      <c r="B7">
        <v>2008</v>
      </c>
      <c r="C7">
        <v>249815089</v>
      </c>
      <c r="D7">
        <v>2637688</v>
      </c>
    </row>
    <row r="8" spans="1:4" x14ac:dyDescent="0.3">
      <c r="A8">
        <v>2009</v>
      </c>
      <c r="B8">
        <v>2009</v>
      </c>
      <c r="C8">
        <v>251815533</v>
      </c>
      <c r="D8">
        <v>2749174</v>
      </c>
    </row>
    <row r="9" spans="1:4" x14ac:dyDescent="0.3">
      <c r="A9">
        <v>2010</v>
      </c>
      <c r="B9">
        <v>2010</v>
      </c>
      <c r="C9">
        <v>253619107</v>
      </c>
      <c r="D9">
        <v>2765635</v>
      </c>
    </row>
    <row r="10" spans="1:4" x14ac:dyDescent="0.3">
      <c r="A10">
        <v>2011</v>
      </c>
      <c r="B10">
        <v>2011</v>
      </c>
      <c r="C10">
        <v>257598944</v>
      </c>
      <c r="D10">
        <v>2541166</v>
      </c>
    </row>
    <row r="11" spans="1:4" x14ac:dyDescent="0.3">
      <c r="A11">
        <v>2012</v>
      </c>
      <c r="B11">
        <v>2012</v>
      </c>
      <c r="C11">
        <v>260057325</v>
      </c>
      <c r="D11">
        <v>2523736</v>
      </c>
    </row>
    <row r="12" spans="1:4" x14ac:dyDescent="0.3">
      <c r="A12">
        <v>2013</v>
      </c>
      <c r="B12">
        <v>2013</v>
      </c>
      <c r="C12">
        <v>262391455</v>
      </c>
      <c r="D12">
        <v>2608186</v>
      </c>
    </row>
    <row r="13" spans="1:4" x14ac:dyDescent="0.3">
      <c r="A13">
        <v>2014</v>
      </c>
      <c r="B13">
        <v>2014</v>
      </c>
      <c r="C13">
        <v>265122864</v>
      </c>
      <c r="D13">
        <v>2063976</v>
      </c>
    </row>
    <row r="14" spans="1:4" x14ac:dyDescent="0.3">
      <c r="A14">
        <v>2015</v>
      </c>
      <c r="B14">
        <v>2015</v>
      </c>
      <c r="C14">
        <v>267694489</v>
      </c>
      <c r="D14">
        <v>2461298</v>
      </c>
    </row>
    <row r="15" spans="1:4" x14ac:dyDescent="0.3">
      <c r="A15">
        <v>2016</v>
      </c>
      <c r="B15">
        <v>2016</v>
      </c>
      <c r="C15">
        <v>269430135</v>
      </c>
      <c r="D15">
        <v>2296214</v>
      </c>
    </row>
    <row r="16" spans="1:4" x14ac:dyDescent="0.3">
      <c r="A16">
        <v>2017</v>
      </c>
      <c r="B16">
        <v>2017</v>
      </c>
      <c r="C16">
        <v>272103335</v>
      </c>
      <c r="D16">
        <v>1892182</v>
      </c>
    </row>
    <row r="17" spans="1:4" x14ac:dyDescent="0.3">
      <c r="A17">
        <v>2018</v>
      </c>
      <c r="B17">
        <v>2018</v>
      </c>
      <c r="C17">
        <v>273753043</v>
      </c>
      <c r="D17">
        <v>1824764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28B1A-A8D0-4635-BD36-BE2051CD0DC8}">
  <dimension ref="A1:X49"/>
  <sheetViews>
    <sheetView tabSelected="1" zoomScale="80" zoomScaleNormal="80" workbookViewId="0">
      <pane xSplit="2" ySplit="2" topLeftCell="R3" activePane="bottomRight" state="frozen"/>
      <selection pane="topRight" activeCell="C1" sqref="C1"/>
      <selection pane="bottomLeft" activeCell="A3" sqref="A3"/>
      <selection pane="bottomRight" activeCell="X48" sqref="X48"/>
    </sheetView>
  </sheetViews>
  <sheetFormatPr defaultRowHeight="14.4" x14ac:dyDescent="0.3"/>
  <cols>
    <col min="1" max="1" width="34.88671875" style="16" customWidth="1"/>
    <col min="2" max="2" width="27.5546875" bestFit="1" customWidth="1"/>
    <col min="3" max="22" width="14.33203125" bestFit="1" customWidth="1"/>
    <col min="23" max="23" width="14.33203125" customWidth="1"/>
    <col min="24" max="24" width="21.109375" customWidth="1"/>
  </cols>
  <sheetData>
    <row r="1" spans="1:24" x14ac:dyDescent="0.3">
      <c r="A1" s="1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2"/>
    </row>
    <row r="2" spans="1:24" x14ac:dyDescent="0.3">
      <c r="A2" s="12" t="s">
        <v>1</v>
      </c>
      <c r="B2" s="4" t="s">
        <v>2</v>
      </c>
      <c r="C2" s="5">
        <v>1999</v>
      </c>
      <c r="D2" s="5">
        <v>2000</v>
      </c>
      <c r="E2" s="5">
        <v>2001</v>
      </c>
      <c r="F2" s="5">
        <v>2002</v>
      </c>
      <c r="G2" s="5">
        <v>2003</v>
      </c>
      <c r="H2" s="5">
        <v>2004</v>
      </c>
      <c r="I2" s="5">
        <v>2005</v>
      </c>
      <c r="J2" s="5">
        <v>2006</v>
      </c>
      <c r="K2" s="5">
        <v>2007</v>
      </c>
      <c r="L2" s="5">
        <v>2008</v>
      </c>
      <c r="M2" s="5">
        <v>2009</v>
      </c>
      <c r="N2" s="5">
        <v>2010</v>
      </c>
      <c r="O2" s="5">
        <v>2011</v>
      </c>
      <c r="P2" s="5">
        <v>2012</v>
      </c>
      <c r="Q2" s="5">
        <v>2013</v>
      </c>
      <c r="R2" s="5">
        <v>2014</v>
      </c>
      <c r="S2" s="5">
        <v>2015</v>
      </c>
      <c r="T2" s="5">
        <v>2016</v>
      </c>
      <c r="U2" s="5">
        <v>2017</v>
      </c>
      <c r="V2" s="5">
        <v>2018</v>
      </c>
      <c r="W2" s="5">
        <v>2019</v>
      </c>
      <c r="X2" s="5">
        <v>2020</v>
      </c>
    </row>
    <row r="3" spans="1:24" x14ac:dyDescent="0.3">
      <c r="A3" s="12" t="s">
        <v>1</v>
      </c>
      <c r="B3" s="4" t="s">
        <v>3</v>
      </c>
      <c r="C3" s="9">
        <v>221122575</v>
      </c>
      <c r="D3" s="9">
        <v>223279598</v>
      </c>
      <c r="E3" s="9">
        <v>225635789</v>
      </c>
      <c r="F3" s="1">
        <v>235143245</v>
      </c>
      <c r="G3" s="1">
        <v>237682009</v>
      </c>
      <c r="H3" s="1">
        <v>240514815</v>
      </c>
      <c r="I3" s="1">
        <v>243220283</v>
      </c>
      <c r="J3" s="1">
        <v>246021656</v>
      </c>
      <c r="K3" s="1">
        <v>247845207</v>
      </c>
      <c r="L3" s="1">
        <v>249815089</v>
      </c>
      <c r="M3" s="1">
        <v>251815533</v>
      </c>
      <c r="N3" s="1">
        <v>253619107</v>
      </c>
      <c r="O3" s="1">
        <v>257598944</v>
      </c>
      <c r="P3" s="1">
        <v>260057325</v>
      </c>
      <c r="Q3" s="1">
        <v>262391455</v>
      </c>
      <c r="R3" s="1">
        <v>265122864</v>
      </c>
      <c r="S3" s="1">
        <v>267694489</v>
      </c>
      <c r="T3" s="1">
        <v>269430135</v>
      </c>
      <c r="U3" s="1">
        <v>272103335</v>
      </c>
      <c r="V3" s="1">
        <v>273753043</v>
      </c>
      <c r="W3" s="1">
        <v>275221248</v>
      </c>
      <c r="X3">
        <v>277196227.0557394</v>
      </c>
    </row>
    <row r="4" spans="1:24" x14ac:dyDescent="0.3">
      <c r="A4" s="12" t="s">
        <v>1</v>
      </c>
      <c r="B4" s="4" t="s">
        <v>24</v>
      </c>
      <c r="C4" s="9">
        <v>3764109</v>
      </c>
      <c r="D4" s="9">
        <v>2402157</v>
      </c>
      <c r="E4" s="9">
        <v>1882973</v>
      </c>
      <c r="F4" s="1">
        <v>2260582</v>
      </c>
      <c r="G4" s="1">
        <v>2367238</v>
      </c>
      <c r="H4" s="1">
        <v>2371771</v>
      </c>
      <c r="I4" s="1">
        <v>2095953</v>
      </c>
      <c r="J4" s="1">
        <v>1940330</v>
      </c>
      <c r="K4" s="1">
        <v>2499997</v>
      </c>
      <c r="L4" s="1">
        <v>2637688</v>
      </c>
      <c r="M4" s="1">
        <v>2749174</v>
      </c>
      <c r="N4" s="1">
        <v>2765635</v>
      </c>
      <c r="O4" s="1">
        <v>2541166</v>
      </c>
      <c r="P4" s="1">
        <v>2523736</v>
      </c>
      <c r="Q4" s="1">
        <v>2608186</v>
      </c>
      <c r="R4" s="1">
        <v>2063976</v>
      </c>
      <c r="S4" s="1">
        <v>2461298</v>
      </c>
      <c r="T4" s="1">
        <v>2296214</v>
      </c>
      <c r="U4" s="1">
        <v>1892182</v>
      </c>
      <c r="V4" s="1">
        <v>1824764</v>
      </c>
      <c r="W4" s="9">
        <v>2734553</v>
      </c>
      <c r="X4" s="1">
        <v>3969929</v>
      </c>
    </row>
    <row r="5" spans="1:24" x14ac:dyDescent="0.3">
      <c r="A5" s="12" t="s">
        <v>1</v>
      </c>
      <c r="B5" s="4" t="s">
        <v>25</v>
      </c>
      <c r="C5" s="9">
        <f>C3-(1.96*C4)</f>
        <v>213744921.36000001</v>
      </c>
      <c r="D5" s="9">
        <f t="shared" ref="D5:W5" si="0">D3-(1.96*D4)</f>
        <v>218571370.28</v>
      </c>
      <c r="E5" s="9">
        <f t="shared" si="0"/>
        <v>221945161.91999999</v>
      </c>
      <c r="F5" s="9">
        <f t="shared" si="0"/>
        <v>230712504.28</v>
      </c>
      <c r="G5" s="9">
        <f t="shared" si="0"/>
        <v>233042222.52000001</v>
      </c>
      <c r="H5" s="9">
        <f t="shared" si="0"/>
        <v>235866143.84</v>
      </c>
      <c r="I5" s="9">
        <f t="shared" si="0"/>
        <v>239112215.12</v>
      </c>
      <c r="J5" s="9">
        <f t="shared" si="0"/>
        <v>242218609.19999999</v>
      </c>
      <c r="K5" s="9">
        <f t="shared" si="0"/>
        <v>242945212.88</v>
      </c>
      <c r="L5" s="9">
        <f t="shared" si="0"/>
        <v>244645220.52000001</v>
      </c>
      <c r="M5" s="9">
        <f t="shared" si="0"/>
        <v>246427151.96000001</v>
      </c>
      <c r="N5" s="9">
        <f t="shared" si="0"/>
        <v>248198462.40000001</v>
      </c>
      <c r="O5" s="9">
        <f t="shared" si="0"/>
        <v>252618258.63999999</v>
      </c>
      <c r="P5" s="9">
        <f t="shared" si="0"/>
        <v>255110802.44</v>
      </c>
      <c r="Q5" s="9">
        <f t="shared" si="0"/>
        <v>257279410.44</v>
      </c>
      <c r="R5" s="9">
        <f t="shared" si="0"/>
        <v>261077471.03999999</v>
      </c>
      <c r="S5" s="9">
        <f t="shared" si="0"/>
        <v>262870344.91999999</v>
      </c>
      <c r="T5" s="9">
        <f t="shared" si="0"/>
        <v>264929555.56</v>
      </c>
      <c r="U5" s="9">
        <f t="shared" si="0"/>
        <v>268394658.28</v>
      </c>
      <c r="V5" s="9">
        <f t="shared" si="0"/>
        <v>270176505.56</v>
      </c>
      <c r="W5" s="9">
        <f t="shared" si="0"/>
        <v>269861524.12</v>
      </c>
      <c r="X5" s="9">
        <f t="shared" ref="X5" si="1">X3-(1.96*X4)</f>
        <v>269415166.21573943</v>
      </c>
    </row>
    <row r="6" spans="1:24" x14ac:dyDescent="0.3">
      <c r="A6" s="13" t="s">
        <v>1</v>
      </c>
      <c r="B6" s="6" t="s">
        <v>26</v>
      </c>
      <c r="C6" s="10">
        <f>C3+(1.96*C4)</f>
        <v>228500228.63999999</v>
      </c>
      <c r="D6" s="10">
        <f t="shared" ref="D6:V6" si="2">D3+(1.96*D4)</f>
        <v>227987825.72</v>
      </c>
      <c r="E6" s="10">
        <f t="shared" si="2"/>
        <v>229326416.08000001</v>
      </c>
      <c r="F6" s="10">
        <f t="shared" si="2"/>
        <v>239573985.72</v>
      </c>
      <c r="G6" s="10">
        <f t="shared" si="2"/>
        <v>242321795.47999999</v>
      </c>
      <c r="H6" s="10">
        <f t="shared" si="2"/>
        <v>245163486.16</v>
      </c>
      <c r="I6" s="10">
        <f t="shared" si="2"/>
        <v>247328350.88</v>
      </c>
      <c r="J6" s="10">
        <f t="shared" si="2"/>
        <v>249824702.80000001</v>
      </c>
      <c r="K6" s="10">
        <f t="shared" si="2"/>
        <v>252745201.12</v>
      </c>
      <c r="L6" s="10">
        <f t="shared" si="2"/>
        <v>254984957.47999999</v>
      </c>
      <c r="M6" s="10">
        <f t="shared" si="2"/>
        <v>257203914.03999999</v>
      </c>
      <c r="N6" s="10">
        <f t="shared" si="2"/>
        <v>259039751.59999999</v>
      </c>
      <c r="O6" s="10">
        <f t="shared" si="2"/>
        <v>262579629.36000001</v>
      </c>
      <c r="P6" s="10">
        <f t="shared" si="2"/>
        <v>265003847.56</v>
      </c>
      <c r="Q6" s="10">
        <f t="shared" si="2"/>
        <v>267503499.56</v>
      </c>
      <c r="R6" s="10">
        <f t="shared" si="2"/>
        <v>269168256.95999998</v>
      </c>
      <c r="S6" s="10">
        <f t="shared" si="2"/>
        <v>272518633.07999998</v>
      </c>
      <c r="T6" s="10">
        <f t="shared" si="2"/>
        <v>273930714.44</v>
      </c>
      <c r="U6" s="10">
        <f t="shared" si="2"/>
        <v>275812011.72000003</v>
      </c>
      <c r="V6" s="10">
        <f t="shared" si="2"/>
        <v>277329580.44</v>
      </c>
      <c r="W6" s="10">
        <f t="shared" ref="W6:X6" si="3">W3+(1.96*W4)</f>
        <v>280580971.88</v>
      </c>
      <c r="X6" s="10">
        <f t="shared" si="3"/>
        <v>284977287.89573938</v>
      </c>
    </row>
    <row r="7" spans="1:24" x14ac:dyDescent="0.3">
      <c r="A7" s="14" t="s">
        <v>6</v>
      </c>
      <c r="B7" s="7" t="s">
        <v>2</v>
      </c>
      <c r="C7" s="5">
        <v>1999</v>
      </c>
      <c r="D7" s="5">
        <v>2000</v>
      </c>
      <c r="E7" s="5">
        <v>2001</v>
      </c>
      <c r="F7" s="5">
        <v>2002</v>
      </c>
      <c r="G7" s="5">
        <v>2003</v>
      </c>
      <c r="H7" s="5">
        <v>2004</v>
      </c>
      <c r="I7" s="5">
        <v>2005</v>
      </c>
      <c r="J7" s="5">
        <v>2006</v>
      </c>
      <c r="K7" s="5">
        <v>2007</v>
      </c>
      <c r="L7" s="5">
        <v>2008</v>
      </c>
      <c r="M7" s="5">
        <v>2009</v>
      </c>
      <c r="N7" s="5">
        <v>2010</v>
      </c>
      <c r="O7" s="5">
        <v>2011</v>
      </c>
      <c r="P7" s="5">
        <v>2012</v>
      </c>
      <c r="Q7" s="5">
        <v>2013</v>
      </c>
      <c r="R7" s="5">
        <v>2014</v>
      </c>
      <c r="S7" s="5">
        <v>2015</v>
      </c>
      <c r="T7" s="5">
        <v>2016</v>
      </c>
      <c r="U7" s="5">
        <v>2017</v>
      </c>
      <c r="V7" s="5">
        <v>2018</v>
      </c>
      <c r="W7" s="5">
        <v>2019</v>
      </c>
      <c r="X7" s="5">
        <v>2020</v>
      </c>
    </row>
    <row r="8" spans="1:24" x14ac:dyDescent="0.3">
      <c r="A8" s="14" t="s">
        <v>6</v>
      </c>
      <c r="B8" s="7" t="s">
        <v>3</v>
      </c>
      <c r="C8" s="11">
        <v>770417.1</v>
      </c>
      <c r="D8" s="11">
        <v>777661.26</v>
      </c>
      <c r="E8" s="11">
        <v>1109094.96</v>
      </c>
      <c r="F8" s="1">
        <v>1665919.27</v>
      </c>
      <c r="G8" s="1">
        <v>1578238.31</v>
      </c>
      <c r="H8" s="1">
        <v>1806261.75</v>
      </c>
      <c r="I8" s="1">
        <v>1754593.13</v>
      </c>
      <c r="J8" s="1">
        <v>1768853.43</v>
      </c>
      <c r="K8" s="1">
        <v>1967313.84</v>
      </c>
      <c r="L8" s="1">
        <v>1912898.45</v>
      </c>
      <c r="M8" s="1">
        <v>2039041.88</v>
      </c>
      <c r="N8" s="1">
        <v>2140499.7999999998</v>
      </c>
      <c r="O8" s="1">
        <v>1898574.52</v>
      </c>
      <c r="P8" s="1">
        <v>2301337.48</v>
      </c>
      <c r="Q8" s="1">
        <v>1935810.92</v>
      </c>
      <c r="R8" s="1">
        <v>2015604.6</v>
      </c>
      <c r="S8" s="1">
        <v>2181669.5099999998</v>
      </c>
      <c r="T8" s="1">
        <v>2178981.9700000002</v>
      </c>
      <c r="U8" s="1">
        <v>1804716.1</v>
      </c>
      <c r="V8" s="1">
        <v>1782701.46</v>
      </c>
      <c r="W8" s="9">
        <v>1581223.44</v>
      </c>
      <c r="X8" s="17">
        <v>2026209.659</v>
      </c>
    </row>
    <row r="9" spans="1:24" x14ac:dyDescent="0.3">
      <c r="A9" s="14" t="s">
        <v>6</v>
      </c>
      <c r="B9" s="4" t="s">
        <v>24</v>
      </c>
      <c r="C9" s="11">
        <v>74272.512000000002</v>
      </c>
      <c r="D9" s="11">
        <v>69920.34</v>
      </c>
      <c r="E9" s="11">
        <v>89454.76</v>
      </c>
      <c r="F9" s="1">
        <v>130673.05899999999</v>
      </c>
      <c r="G9" s="1">
        <v>106464.50599999999</v>
      </c>
      <c r="H9" s="1">
        <v>98144.22</v>
      </c>
      <c r="I9" s="1">
        <v>120501.81200000001</v>
      </c>
      <c r="J9" s="1">
        <v>121451.183</v>
      </c>
      <c r="K9" s="1">
        <v>170083.19</v>
      </c>
      <c r="L9" s="1">
        <v>98961.81</v>
      </c>
      <c r="M9" s="1">
        <v>110805.1</v>
      </c>
      <c r="N9" s="1">
        <v>176784.92</v>
      </c>
      <c r="O9" s="1">
        <v>116179.67200000001</v>
      </c>
      <c r="P9" s="1">
        <v>193724.78</v>
      </c>
      <c r="Q9" s="1">
        <v>163006.07999999999</v>
      </c>
      <c r="R9" s="1">
        <v>128135.81</v>
      </c>
      <c r="S9" s="1">
        <v>149461.16</v>
      </c>
      <c r="T9" s="1">
        <v>163587.82999999999</v>
      </c>
      <c r="U9" s="1">
        <v>109862.83</v>
      </c>
      <c r="V9" s="1">
        <v>158645.37</v>
      </c>
      <c r="W9" s="10">
        <v>139066.07</v>
      </c>
      <c r="X9" s="17">
        <v>241713.39569999999</v>
      </c>
    </row>
    <row r="10" spans="1:24" x14ac:dyDescent="0.3">
      <c r="A10" s="14" t="s">
        <v>6</v>
      </c>
      <c r="B10" s="7" t="s">
        <v>4</v>
      </c>
      <c r="C10" s="9">
        <f>C8-(1.96*C9)</f>
        <v>624842.97647999995</v>
      </c>
      <c r="D10" s="9">
        <f t="shared" ref="D10:R10" si="4">D8-(1.96*D9)</f>
        <v>640617.39360000007</v>
      </c>
      <c r="E10" s="9">
        <f>E8-(1.96*E9)</f>
        <v>933763.63039999991</v>
      </c>
      <c r="F10" s="9">
        <f>F8-(1.96*F9)</f>
        <v>1409800.07436</v>
      </c>
      <c r="G10" s="9">
        <f t="shared" si="4"/>
        <v>1369567.87824</v>
      </c>
      <c r="H10" s="9">
        <f t="shared" si="4"/>
        <v>1613899.0788</v>
      </c>
      <c r="I10" s="9">
        <f t="shared" si="4"/>
        <v>1518409.5784799999</v>
      </c>
      <c r="J10" s="9">
        <f t="shared" si="4"/>
        <v>1530809.1113199999</v>
      </c>
      <c r="K10" s="9">
        <f t="shared" si="4"/>
        <v>1633950.7876000002</v>
      </c>
      <c r="L10" s="9">
        <f t="shared" si="4"/>
        <v>1718933.3023999999</v>
      </c>
      <c r="M10" s="9">
        <f t="shared" si="4"/>
        <v>1821863.8839999998</v>
      </c>
      <c r="N10" s="9">
        <f t="shared" si="4"/>
        <v>1794001.3567999997</v>
      </c>
      <c r="O10" s="9">
        <f t="shared" si="4"/>
        <v>1670862.3628799999</v>
      </c>
      <c r="P10" s="9">
        <f t="shared" si="4"/>
        <v>1921636.9112</v>
      </c>
      <c r="Q10" s="9">
        <f t="shared" si="4"/>
        <v>1616319.0031999999</v>
      </c>
      <c r="R10" s="9">
        <f t="shared" si="4"/>
        <v>1764458.4124</v>
      </c>
      <c r="S10" s="9">
        <f t="shared" ref="S10" si="5">S8-(1.96*S9)</f>
        <v>1888725.6363999997</v>
      </c>
      <c r="T10" s="9">
        <f t="shared" ref="T10" si="6">T8-(1.96*T9)</f>
        <v>1858349.8232000002</v>
      </c>
      <c r="U10" s="9">
        <f t="shared" ref="U10" si="7">U8-(1.96*U9)</f>
        <v>1589384.9532000001</v>
      </c>
      <c r="V10" s="9">
        <f t="shared" ref="V10:W10" si="8">V8-(1.96*V9)</f>
        <v>1471756.5348</v>
      </c>
      <c r="W10" s="9">
        <f t="shared" si="8"/>
        <v>1308653.9427999998</v>
      </c>
      <c r="X10" s="9">
        <f t="shared" ref="X10" si="9">X8-(1.96*X9)</f>
        <v>1552451.4034279999</v>
      </c>
    </row>
    <row r="11" spans="1:24" x14ac:dyDescent="0.3">
      <c r="A11" s="15" t="s">
        <v>6</v>
      </c>
      <c r="B11" s="6" t="s">
        <v>5</v>
      </c>
      <c r="C11" s="10">
        <f>C8+(1.96*C9)</f>
        <v>915991.22352</v>
      </c>
      <c r="D11" s="10">
        <f t="shared" ref="D11:R11" si="10">D8+(1.96*D9)</f>
        <v>914705.12639999995</v>
      </c>
      <c r="E11" s="10">
        <f t="shared" si="10"/>
        <v>1284426.2896</v>
      </c>
      <c r="F11" s="10">
        <f t="shared" si="10"/>
        <v>1922038.4656400001</v>
      </c>
      <c r="G11" s="10">
        <f t="shared" si="10"/>
        <v>1786908.7417600001</v>
      </c>
      <c r="H11" s="10">
        <f t="shared" si="10"/>
        <v>1998624.4212</v>
      </c>
      <c r="I11" s="10">
        <f t="shared" si="10"/>
        <v>1990776.6815199999</v>
      </c>
      <c r="J11" s="10">
        <f t="shared" si="10"/>
        <v>2006897.74868</v>
      </c>
      <c r="K11" s="10">
        <f t="shared" si="10"/>
        <v>2300676.8924000002</v>
      </c>
      <c r="L11" s="10">
        <f t="shared" si="10"/>
        <v>2106863.5976</v>
      </c>
      <c r="M11" s="10">
        <f t="shared" si="10"/>
        <v>2256219.8759999997</v>
      </c>
      <c r="N11" s="10">
        <f t="shared" si="10"/>
        <v>2486998.2431999999</v>
      </c>
      <c r="O11" s="10">
        <f t="shared" si="10"/>
        <v>2126286.6771200001</v>
      </c>
      <c r="P11" s="10">
        <f t="shared" si="10"/>
        <v>2681038.0488</v>
      </c>
      <c r="Q11" s="10">
        <f t="shared" si="10"/>
        <v>2255302.8367999997</v>
      </c>
      <c r="R11" s="10">
        <f t="shared" si="10"/>
        <v>2266750.7875999999</v>
      </c>
      <c r="S11" s="10">
        <f t="shared" ref="S11:V11" si="11">S8+(1.96*S9)</f>
        <v>2474613.3835999998</v>
      </c>
      <c r="T11" s="10">
        <f t="shared" si="11"/>
        <v>2499614.1168</v>
      </c>
      <c r="U11" s="10">
        <f t="shared" si="11"/>
        <v>2020047.2468000001</v>
      </c>
      <c r="V11" s="10">
        <f t="shared" si="11"/>
        <v>2093646.3851999999</v>
      </c>
      <c r="W11" s="10">
        <f t="shared" ref="W11:X11" si="12">W8+(1.96*W9)</f>
        <v>1853792.9372</v>
      </c>
      <c r="X11" s="10">
        <f t="shared" si="12"/>
        <v>2499967.914572</v>
      </c>
    </row>
    <row r="12" spans="1:24" x14ac:dyDescent="0.3">
      <c r="A12" s="12" t="s">
        <v>7</v>
      </c>
      <c r="B12" s="7" t="s">
        <v>2</v>
      </c>
      <c r="C12" s="5">
        <v>1999</v>
      </c>
      <c r="D12" s="5">
        <v>2000</v>
      </c>
      <c r="E12" s="5">
        <v>2001</v>
      </c>
      <c r="F12" s="5">
        <v>2002</v>
      </c>
      <c r="G12" s="5">
        <v>2003</v>
      </c>
      <c r="H12" s="5">
        <v>2004</v>
      </c>
      <c r="I12" s="5">
        <v>2005</v>
      </c>
      <c r="J12" s="5">
        <v>2006</v>
      </c>
      <c r="K12" s="5">
        <v>2007</v>
      </c>
      <c r="L12" s="5">
        <v>2008</v>
      </c>
      <c r="M12" s="5">
        <v>2009</v>
      </c>
      <c r="N12" s="5">
        <v>2010</v>
      </c>
      <c r="O12" s="5">
        <v>2011</v>
      </c>
      <c r="P12" s="5">
        <v>2012</v>
      </c>
      <c r="Q12" s="5">
        <v>2013</v>
      </c>
      <c r="R12" s="5">
        <v>2014</v>
      </c>
      <c r="S12" s="5">
        <v>2015</v>
      </c>
      <c r="T12" s="5">
        <v>2016</v>
      </c>
      <c r="U12" s="5">
        <v>2017</v>
      </c>
      <c r="V12" s="5">
        <v>2018</v>
      </c>
      <c r="W12" s="5">
        <v>2019</v>
      </c>
      <c r="X12" s="5">
        <v>2020</v>
      </c>
    </row>
    <row r="13" spans="1:24" x14ac:dyDescent="0.3">
      <c r="A13" s="12" t="s">
        <v>7</v>
      </c>
      <c r="B13" s="7" t="s">
        <v>3</v>
      </c>
      <c r="C13" s="11">
        <v>5590140.5</v>
      </c>
      <c r="D13" s="11">
        <v>5566395.1200000001</v>
      </c>
      <c r="E13" s="11">
        <v>6933347.4800000004</v>
      </c>
      <c r="F13" s="1">
        <v>9225311.5600000005</v>
      </c>
      <c r="G13" s="1">
        <v>10003109.84</v>
      </c>
      <c r="H13" s="1">
        <v>9389311.1500000004</v>
      </c>
      <c r="I13" s="1">
        <v>9709430.5199999996</v>
      </c>
      <c r="J13" s="1">
        <v>10191551.07</v>
      </c>
      <c r="K13" s="1">
        <v>10292408.34</v>
      </c>
      <c r="L13" s="1">
        <v>9795118.4900000002</v>
      </c>
      <c r="M13" s="1">
        <v>9965813.1199999992</v>
      </c>
      <c r="N13" s="1">
        <v>9823494</v>
      </c>
      <c r="O13" s="1">
        <v>8794760.2300000004</v>
      </c>
      <c r="P13" s="1">
        <v>9898265.9900000002</v>
      </c>
      <c r="Q13" s="1">
        <v>8543367.4600000009</v>
      </c>
      <c r="R13" s="1">
        <v>7654608.2999999998</v>
      </c>
      <c r="S13" s="1">
        <v>9631763.7100000009</v>
      </c>
      <c r="T13" s="1">
        <v>8783828.75</v>
      </c>
      <c r="U13" s="1">
        <v>8379497.9000000004</v>
      </c>
      <c r="V13" s="1">
        <v>7663419.5199999996</v>
      </c>
      <c r="W13" s="2">
        <v>7798728.1600000001</v>
      </c>
      <c r="X13" s="17">
        <v>6483795.7390000001</v>
      </c>
    </row>
    <row r="14" spans="1:24" x14ac:dyDescent="0.3">
      <c r="A14" s="12" t="s">
        <v>7</v>
      </c>
      <c r="B14" s="4" t="s">
        <v>24</v>
      </c>
      <c r="C14" s="11">
        <v>286382.87</v>
      </c>
      <c r="D14" s="11">
        <v>183890.17</v>
      </c>
      <c r="E14" s="11">
        <v>227974.16</v>
      </c>
      <c r="F14" s="1">
        <v>331319.158</v>
      </c>
      <c r="G14" s="1">
        <v>306322.75699999998</v>
      </c>
      <c r="H14" s="1">
        <v>307360.3</v>
      </c>
      <c r="I14" s="1">
        <v>300627.46600000001</v>
      </c>
      <c r="J14" s="1">
        <v>333715.03999999998</v>
      </c>
      <c r="K14" s="1">
        <v>305495.84999999998</v>
      </c>
      <c r="L14" s="1">
        <v>251141.15</v>
      </c>
      <c r="M14" s="1">
        <v>284997.32</v>
      </c>
      <c r="N14" s="1">
        <v>283919.03999999998</v>
      </c>
      <c r="O14" s="1">
        <v>318460.53700000001</v>
      </c>
      <c r="P14" s="1">
        <v>373127.76</v>
      </c>
      <c r="Q14" s="1">
        <v>303293.02</v>
      </c>
      <c r="R14" s="1">
        <v>236169.59</v>
      </c>
      <c r="S14" s="1">
        <v>278646.11</v>
      </c>
      <c r="T14" s="1">
        <v>253606.44</v>
      </c>
      <c r="U14" s="1">
        <v>316867.58</v>
      </c>
      <c r="V14" s="1">
        <v>245121.03</v>
      </c>
      <c r="W14" s="2">
        <v>305110.44</v>
      </c>
      <c r="X14" s="17">
        <v>429705.89130000002</v>
      </c>
    </row>
    <row r="15" spans="1:24" x14ac:dyDescent="0.3">
      <c r="A15" s="12" t="s">
        <v>7</v>
      </c>
      <c r="B15" s="7" t="s">
        <v>13</v>
      </c>
      <c r="C15" s="9">
        <f>C13-(1.96*C14)</f>
        <v>5028830.0747999996</v>
      </c>
      <c r="D15" s="9">
        <f t="shared" ref="D15:R15" si="13">D13-(1.96*D14)</f>
        <v>5205970.3868000004</v>
      </c>
      <c r="E15" s="9">
        <f t="shared" si="13"/>
        <v>6486518.1264000004</v>
      </c>
      <c r="F15" s="9">
        <f t="shared" si="13"/>
        <v>8575926.0103200004</v>
      </c>
      <c r="G15" s="9">
        <f t="shared" si="13"/>
        <v>9402717.2362799998</v>
      </c>
      <c r="H15" s="9">
        <f t="shared" si="13"/>
        <v>8786884.9620000012</v>
      </c>
      <c r="I15" s="9">
        <f t="shared" si="13"/>
        <v>9120200.68664</v>
      </c>
      <c r="J15" s="9">
        <f t="shared" si="13"/>
        <v>9537469.5916000009</v>
      </c>
      <c r="K15" s="9">
        <f t="shared" si="13"/>
        <v>9693636.4739999995</v>
      </c>
      <c r="L15" s="9">
        <f t="shared" si="13"/>
        <v>9302881.8360000011</v>
      </c>
      <c r="M15" s="9">
        <f t="shared" si="13"/>
        <v>9407218.3728</v>
      </c>
      <c r="N15" s="9">
        <f t="shared" si="13"/>
        <v>9267012.6816000007</v>
      </c>
      <c r="O15" s="9">
        <f t="shared" si="13"/>
        <v>8170577.5774800004</v>
      </c>
      <c r="P15" s="9">
        <f t="shared" si="13"/>
        <v>9166935.5803999994</v>
      </c>
      <c r="Q15" s="9">
        <f t="shared" si="13"/>
        <v>7948913.1408000011</v>
      </c>
      <c r="R15" s="9">
        <f t="shared" si="13"/>
        <v>7191715.9035999998</v>
      </c>
      <c r="S15" s="9">
        <f t="shared" ref="S15" si="14">S13-(1.96*S14)</f>
        <v>9085617.3344000019</v>
      </c>
      <c r="T15" s="9">
        <f t="shared" ref="T15" si="15">T13-(1.96*T14)</f>
        <v>8286760.1276000002</v>
      </c>
      <c r="U15" s="9">
        <f t="shared" ref="U15" si="16">U13-(1.96*U14)</f>
        <v>7758437.4432000006</v>
      </c>
      <c r="V15" s="9">
        <f>V13-(1.96*V14)</f>
        <v>7182982.3011999996</v>
      </c>
      <c r="W15" s="9">
        <f>W13-(1.96*W14)</f>
        <v>7200711.6976000005</v>
      </c>
      <c r="X15" s="9">
        <f>X13-(1.96*X14)</f>
        <v>5641572.1920520002</v>
      </c>
    </row>
    <row r="16" spans="1:24" x14ac:dyDescent="0.3">
      <c r="A16" s="13" t="s">
        <v>7</v>
      </c>
      <c r="B16" s="6" t="s">
        <v>5</v>
      </c>
      <c r="C16" s="10">
        <f>C13+(1.96*C14)</f>
        <v>6151450.9252000004</v>
      </c>
      <c r="D16" s="10">
        <f t="shared" ref="D16:R16" si="17">D13+(1.96*D14)</f>
        <v>5926819.8531999998</v>
      </c>
      <c r="E16" s="10">
        <f t="shared" si="17"/>
        <v>7380176.8336000005</v>
      </c>
      <c r="F16" s="10">
        <f t="shared" si="17"/>
        <v>9874697.1096800007</v>
      </c>
      <c r="G16" s="10">
        <f t="shared" si="17"/>
        <v>10603502.44372</v>
      </c>
      <c r="H16" s="10">
        <f t="shared" si="17"/>
        <v>9991737.3379999995</v>
      </c>
      <c r="I16" s="10">
        <f t="shared" si="17"/>
        <v>10298660.353359999</v>
      </c>
      <c r="J16" s="10">
        <f t="shared" si="17"/>
        <v>10845632.5484</v>
      </c>
      <c r="K16" s="10">
        <f t="shared" si="17"/>
        <v>10891180.206</v>
      </c>
      <c r="L16" s="10">
        <f t="shared" si="17"/>
        <v>10287355.143999999</v>
      </c>
      <c r="M16" s="10">
        <f t="shared" si="17"/>
        <v>10524407.867199998</v>
      </c>
      <c r="N16" s="10">
        <f t="shared" si="17"/>
        <v>10379975.318399999</v>
      </c>
      <c r="O16" s="10">
        <f t="shared" si="17"/>
        <v>9418942.8825200014</v>
      </c>
      <c r="P16" s="10">
        <f t="shared" si="17"/>
        <v>10629596.399600001</v>
      </c>
      <c r="Q16" s="10">
        <f t="shared" si="17"/>
        <v>9137821.7792000007</v>
      </c>
      <c r="R16" s="10">
        <f t="shared" si="17"/>
        <v>8117500.6963999998</v>
      </c>
      <c r="S16" s="10">
        <f t="shared" ref="S16:V16" si="18">S13+(1.96*S14)</f>
        <v>10177910.0856</v>
      </c>
      <c r="T16" s="10">
        <f t="shared" si="18"/>
        <v>9280897.3724000007</v>
      </c>
      <c r="U16" s="10">
        <f t="shared" si="18"/>
        <v>9000558.3568000011</v>
      </c>
      <c r="V16" s="10">
        <f t="shared" si="18"/>
        <v>8143856.7387999995</v>
      </c>
      <c r="W16" s="10">
        <f t="shared" ref="W16:X16" si="19">W13+(1.96*W14)</f>
        <v>8396744.6224000007</v>
      </c>
      <c r="X16" s="10">
        <f t="shared" si="19"/>
        <v>7326019.2859479999</v>
      </c>
    </row>
    <row r="17" spans="1:24" x14ac:dyDescent="0.3">
      <c r="A17" s="12" t="s">
        <v>8</v>
      </c>
      <c r="B17" s="7" t="s">
        <v>2</v>
      </c>
      <c r="C17" s="5">
        <v>1999</v>
      </c>
      <c r="D17" s="5">
        <v>2000</v>
      </c>
      <c r="E17" s="5">
        <v>2001</v>
      </c>
      <c r="F17" s="5">
        <v>2002</v>
      </c>
      <c r="G17" s="5">
        <v>2003</v>
      </c>
      <c r="H17" s="5">
        <v>2004</v>
      </c>
      <c r="I17" s="5">
        <v>2005</v>
      </c>
      <c r="J17" s="5">
        <v>2006</v>
      </c>
      <c r="K17" s="5">
        <v>2007</v>
      </c>
      <c r="L17" s="5">
        <v>2008</v>
      </c>
      <c r="M17" s="5">
        <v>2009</v>
      </c>
      <c r="N17" s="5">
        <v>2010</v>
      </c>
      <c r="O17" s="5">
        <v>2011</v>
      </c>
      <c r="P17" s="5">
        <v>2012</v>
      </c>
      <c r="Q17" s="5">
        <v>2013</v>
      </c>
      <c r="R17" s="5">
        <v>2014</v>
      </c>
      <c r="S17" s="5">
        <v>2015</v>
      </c>
      <c r="T17" s="5">
        <v>2016</v>
      </c>
      <c r="U17" s="5">
        <v>2017</v>
      </c>
      <c r="V17" s="5">
        <v>2018</v>
      </c>
      <c r="W17" s="5">
        <v>2019</v>
      </c>
      <c r="X17" s="5">
        <v>2020</v>
      </c>
    </row>
    <row r="18" spans="1:24" x14ac:dyDescent="0.3">
      <c r="A18" s="12" t="s">
        <v>8</v>
      </c>
      <c r="B18" s="4" t="s">
        <v>3</v>
      </c>
      <c r="C18" s="9">
        <v>236997.8</v>
      </c>
      <c r="D18" s="9">
        <v>215666.78</v>
      </c>
      <c r="E18" s="9">
        <v>235351.58</v>
      </c>
      <c r="F18" s="1">
        <v>245784.07</v>
      </c>
      <c r="G18" s="1">
        <v>216328.55</v>
      </c>
      <c r="H18" s="1">
        <v>283690.25</v>
      </c>
      <c r="I18" s="1">
        <v>234246</v>
      </c>
      <c r="J18" s="1">
        <v>319932.62</v>
      </c>
      <c r="K18" s="1">
        <v>248267.87</v>
      </c>
      <c r="L18" s="1">
        <v>329347.59000000003</v>
      </c>
      <c r="M18" s="1">
        <v>423241.7</v>
      </c>
      <c r="N18" s="1">
        <v>429287.4</v>
      </c>
      <c r="O18" s="1">
        <v>511315.78</v>
      </c>
      <c r="P18" s="1">
        <v>503336.34</v>
      </c>
      <c r="Q18" s="1">
        <v>535879.55000000005</v>
      </c>
      <c r="R18" s="1">
        <v>622430.19999999995</v>
      </c>
      <c r="S18" s="1">
        <v>618366.9</v>
      </c>
      <c r="T18" s="1">
        <v>646546.19999999995</v>
      </c>
      <c r="U18" s="1">
        <v>705123.6</v>
      </c>
      <c r="V18" s="1">
        <v>592629.05000000005</v>
      </c>
      <c r="W18" s="2">
        <v>456633.48</v>
      </c>
      <c r="X18" s="17">
        <v>569233.59069999994</v>
      </c>
    </row>
    <row r="19" spans="1:24" x14ac:dyDescent="0.3">
      <c r="A19" s="12" t="s">
        <v>8</v>
      </c>
      <c r="B19" s="4" t="s">
        <v>44</v>
      </c>
      <c r="C19" s="9">
        <f>C18*'rand multiplier'!$B$1</f>
        <v>737348.72370526451</v>
      </c>
      <c r="D19" s="9">
        <f>D18*'rand multiplier'!$B$1</f>
        <v>670983.54912418628</v>
      </c>
      <c r="E19" s="9">
        <f>E18*'rand multiplier'!$B$1</f>
        <v>732226.99592577422</v>
      </c>
      <c r="F19" s="9">
        <f>F18*'rand multiplier'!$B$1</f>
        <v>764684.61024357774</v>
      </c>
      <c r="G19" s="9">
        <f>G18*'rand multiplier'!$B$1</f>
        <v>673042.45121056179</v>
      </c>
      <c r="H19" s="9">
        <f>H18*'rand multiplier'!$B$1</f>
        <v>882618.50432842586</v>
      </c>
      <c r="I19" s="9">
        <f>I18*'rand multiplier'!$B$1</f>
        <v>728787.3099795162</v>
      </c>
      <c r="J19" s="9">
        <f>J18*'rand multiplier'!$B$1</f>
        <v>995375.94453906908</v>
      </c>
      <c r="K19" s="9">
        <f>K18*'rand multiplier'!$B$1</f>
        <v>772412.22104814695</v>
      </c>
      <c r="L19" s="9">
        <f>L18*'rand multiplier'!$B$1</f>
        <v>1024667.8456167304</v>
      </c>
      <c r="M19" s="9">
        <f>M18*'rand multiplier'!$B$1</f>
        <v>1316791.6635253427</v>
      </c>
      <c r="N19" s="9">
        <f>N18*'rand multiplier'!$B$1</f>
        <v>1335601.075169269</v>
      </c>
      <c r="O19" s="9">
        <f>O18*'rand multiplier'!$B$1</f>
        <v>1590808.1754065305</v>
      </c>
      <c r="P19" s="9">
        <f>P18*'rand multiplier'!$B$1</f>
        <v>1565982.5023417056</v>
      </c>
      <c r="Q19" s="9">
        <f>Q18*'rand multiplier'!$B$1</f>
        <v>1667231.0977243313</v>
      </c>
      <c r="R19" s="9">
        <f>R18*'rand multiplier'!$B$1</f>
        <v>1936507.9066793553</v>
      </c>
      <c r="S19" s="9">
        <f>S18*'rand multiplier'!$B$1</f>
        <v>1923866.1476882105</v>
      </c>
      <c r="T19" s="9">
        <f>T18*'rand multiplier'!$B$1</f>
        <v>2011537.7247657517</v>
      </c>
      <c r="U19" s="9">
        <f>U18*'rand multiplier'!$B$1</f>
        <v>2193784.0204190142</v>
      </c>
      <c r="V19" s="9">
        <f>V18*'rand multiplier'!$B$1</f>
        <v>1843790.4218864623</v>
      </c>
      <c r="W19" s="9">
        <f>W18*'rand multiplier'!$B$1</f>
        <v>1420680.3340752253</v>
      </c>
      <c r="X19" s="9">
        <f>X18*'rand multiplier'!$B$1</f>
        <v>1771002.3535780073</v>
      </c>
    </row>
    <row r="20" spans="1:24" x14ac:dyDescent="0.3">
      <c r="A20" s="12" t="s">
        <v>8</v>
      </c>
      <c r="B20" s="4" t="s">
        <v>24</v>
      </c>
      <c r="C20" s="9">
        <v>64711.853999999999</v>
      </c>
      <c r="D20" s="9">
        <v>53010.93</v>
      </c>
      <c r="E20" s="9">
        <v>52540.85</v>
      </c>
      <c r="F20" s="1">
        <v>50089.752</v>
      </c>
      <c r="G20" s="1">
        <v>48470.77</v>
      </c>
      <c r="H20" s="1">
        <v>50809.34</v>
      </c>
      <c r="I20" s="1">
        <v>39566.769999999997</v>
      </c>
      <c r="J20" s="1">
        <v>68512.775999999998</v>
      </c>
      <c r="K20" s="1">
        <v>54866.16</v>
      </c>
      <c r="L20" s="1">
        <v>56402.37</v>
      </c>
      <c r="M20" s="1">
        <v>68312.59</v>
      </c>
      <c r="N20" s="1">
        <v>64238.7</v>
      </c>
      <c r="O20" s="1">
        <v>73389.538</v>
      </c>
      <c r="P20" s="1">
        <v>74872.52</v>
      </c>
      <c r="Q20" s="1">
        <v>69992.160000000003</v>
      </c>
      <c r="R20" s="1">
        <v>69139.740000000005</v>
      </c>
      <c r="S20" s="1">
        <v>67107.61</v>
      </c>
      <c r="T20" s="1">
        <v>60520.78</v>
      </c>
      <c r="U20" s="1">
        <v>79740.83</v>
      </c>
      <c r="V20" s="1">
        <v>97496.81</v>
      </c>
      <c r="W20" s="9">
        <v>64576.14</v>
      </c>
      <c r="X20" s="17">
        <v>151676.78839999999</v>
      </c>
    </row>
    <row r="21" spans="1:24" x14ac:dyDescent="0.3">
      <c r="A21" s="12" t="s">
        <v>8</v>
      </c>
      <c r="B21" s="4" t="s">
        <v>45</v>
      </c>
      <c r="C21" s="9">
        <f>C20*'rand multiplier'!$B$1</f>
        <v>201331.83917952579</v>
      </c>
      <c r="D21" s="9">
        <f>D20*'rand multiplier'!$B$1</f>
        <v>164927.86674783108</v>
      </c>
      <c r="E21" s="9">
        <f>E20*'rand multiplier'!$B$1</f>
        <v>163465.35153444356</v>
      </c>
      <c r="F21" s="9">
        <f>F20*'rand multiplier'!$B$1</f>
        <v>155839.48335348777</v>
      </c>
      <c r="G21" s="9">
        <f>G20*'rand multiplier'!$B$1</f>
        <v>150802.49857387462</v>
      </c>
      <c r="H21" s="9">
        <f>H20*'rand multiplier'!$B$1</f>
        <v>158078.26908649298</v>
      </c>
      <c r="I21" s="9">
        <f>I20*'rand multiplier'!$B$1</f>
        <v>123100.32987917925</v>
      </c>
      <c r="J21" s="9">
        <f>J20*'rand multiplier'!$B$1</f>
        <v>213157.28644360698</v>
      </c>
      <c r="K21" s="9">
        <f>K20*'rand multiplier'!$B$1</f>
        <v>170699.86746969313</v>
      </c>
      <c r="L21" s="9">
        <f>L20*'rand multiplier'!$B$1</f>
        <v>175479.3315948591</v>
      </c>
      <c r="M21" s="9">
        <f>M20*'rand multiplier'!$B$1</f>
        <v>212534.4667735355</v>
      </c>
      <c r="N21" s="9">
        <f>N20*'rand multiplier'!$B$1</f>
        <v>199859.76012218415</v>
      </c>
      <c r="O21" s="9">
        <f>O20*'rand multiplier'!$B$1</f>
        <v>228329.89241933473</v>
      </c>
      <c r="P21" s="9">
        <f>P20*'rand multiplier'!$B$1</f>
        <v>232943.7533284988</v>
      </c>
      <c r="Q21" s="9">
        <f>Q20*'rand multiplier'!$B$1</f>
        <v>217759.95323743371</v>
      </c>
      <c r="R21" s="9">
        <f>R20*'rand multiplier'!$B$1</f>
        <v>215107.89993119694</v>
      </c>
      <c r="S21" s="9">
        <f>S20*'rand multiplier'!$B$1</f>
        <v>208785.52705725812</v>
      </c>
      <c r="T21" s="9">
        <f>T20*'rand multiplier'!$B$1</f>
        <v>188292.54908968395</v>
      </c>
      <c r="U21" s="9">
        <f>U20*'rand multiplier'!$B$1</f>
        <v>248090.06340016011</v>
      </c>
      <c r="V21" s="9">
        <f>V20*'rand multiplier'!$B$1</f>
        <v>303332.55590910406</v>
      </c>
      <c r="W21" s="9">
        <f>W20*'rand multiplier'!$B$1</f>
        <v>200909.60511368662</v>
      </c>
      <c r="X21" s="9">
        <f>X20*'rand multiplier'!$B$1</f>
        <v>471897.57180215791</v>
      </c>
    </row>
    <row r="22" spans="1:24" x14ac:dyDescent="0.3">
      <c r="A22" s="12" t="s">
        <v>8</v>
      </c>
      <c r="B22" s="4" t="s">
        <v>4</v>
      </c>
      <c r="C22" s="9">
        <f>C19-(1.96*C21)</f>
        <v>342738.31891339394</v>
      </c>
      <c r="D22" s="9">
        <f t="shared" ref="D22:W22" si="20">D19-(1.96*D21)</f>
        <v>347724.93029843736</v>
      </c>
      <c r="E22" s="9">
        <f t="shared" si="20"/>
        <v>411834.90691826487</v>
      </c>
      <c r="F22" s="9">
        <f t="shared" si="20"/>
        <v>459239.22287074174</v>
      </c>
      <c r="G22" s="9">
        <f t="shared" si="20"/>
        <v>377469.55400576757</v>
      </c>
      <c r="H22" s="9">
        <f t="shared" si="20"/>
        <v>572785.09691889957</v>
      </c>
      <c r="I22" s="9">
        <f t="shared" si="20"/>
        <v>487510.66341632488</v>
      </c>
      <c r="J22" s="9">
        <f t="shared" si="20"/>
        <v>577587.66310959938</v>
      </c>
      <c r="K22" s="9">
        <f t="shared" si="20"/>
        <v>437840.48080754845</v>
      </c>
      <c r="L22" s="9">
        <f t="shared" si="20"/>
        <v>680728.35569080664</v>
      </c>
      <c r="M22" s="9">
        <f t="shared" si="20"/>
        <v>900224.1086492131</v>
      </c>
      <c r="N22" s="9">
        <f t="shared" si="20"/>
        <v>943875.94532978814</v>
      </c>
      <c r="O22" s="9">
        <f t="shared" si="20"/>
        <v>1143281.5862646345</v>
      </c>
      <c r="P22" s="9">
        <f t="shared" si="20"/>
        <v>1109412.745817848</v>
      </c>
      <c r="Q22" s="9">
        <f t="shared" si="20"/>
        <v>1240421.5893789614</v>
      </c>
      <c r="R22" s="9">
        <f t="shared" si="20"/>
        <v>1514896.4228142092</v>
      </c>
      <c r="S22" s="9">
        <f t="shared" si="20"/>
        <v>1514646.5146559845</v>
      </c>
      <c r="T22" s="9">
        <f t="shared" si="20"/>
        <v>1642484.3285499713</v>
      </c>
      <c r="U22" s="9">
        <f t="shared" si="20"/>
        <v>1707527.4961547004</v>
      </c>
      <c r="V22" s="9">
        <f t="shared" si="20"/>
        <v>1249258.6123046183</v>
      </c>
      <c r="W22" s="9">
        <f t="shared" si="20"/>
        <v>1026897.5080523995</v>
      </c>
      <c r="X22" s="9">
        <f t="shared" ref="X22" si="21">X19-(1.96*X21)</f>
        <v>846083.11284577788</v>
      </c>
    </row>
    <row r="23" spans="1:24" x14ac:dyDescent="0.3">
      <c r="A23" s="13" t="s">
        <v>8</v>
      </c>
      <c r="B23" s="8" t="s">
        <v>5</v>
      </c>
      <c r="C23" s="10">
        <f>C19+(1.96*C21)</f>
        <v>1131959.1284971351</v>
      </c>
      <c r="D23" s="10">
        <f t="shared" ref="D23:V23" si="22">D19+(1.96*D21)</f>
        <v>994242.16794993519</v>
      </c>
      <c r="E23" s="10">
        <f t="shared" si="22"/>
        <v>1052619.0849332835</v>
      </c>
      <c r="F23" s="10">
        <f t="shared" si="22"/>
        <v>1070129.9976164137</v>
      </c>
      <c r="G23" s="10">
        <f t="shared" si="22"/>
        <v>968615.34841535601</v>
      </c>
      <c r="H23" s="10">
        <f t="shared" si="22"/>
        <v>1192451.9117379521</v>
      </c>
      <c r="I23" s="10">
        <f t="shared" si="22"/>
        <v>970063.95654270751</v>
      </c>
      <c r="J23" s="10">
        <f t="shared" si="22"/>
        <v>1413164.2259685388</v>
      </c>
      <c r="K23" s="10">
        <f t="shared" si="22"/>
        <v>1106983.9612887455</v>
      </c>
      <c r="L23" s="10">
        <f t="shared" si="22"/>
        <v>1368607.3355426542</v>
      </c>
      <c r="M23" s="10">
        <f t="shared" si="22"/>
        <v>1733359.2184014723</v>
      </c>
      <c r="N23" s="10">
        <f t="shared" si="22"/>
        <v>1727326.2050087499</v>
      </c>
      <c r="O23" s="10">
        <f t="shared" si="22"/>
        <v>2038334.7645484265</v>
      </c>
      <c r="P23" s="10">
        <f t="shared" si="22"/>
        <v>2022552.2588655632</v>
      </c>
      <c r="Q23" s="10">
        <f t="shared" si="22"/>
        <v>2094040.6060697013</v>
      </c>
      <c r="R23" s="10">
        <f t="shared" si="22"/>
        <v>2358119.3905445011</v>
      </c>
      <c r="S23" s="10">
        <f t="shared" si="22"/>
        <v>2333085.7807204365</v>
      </c>
      <c r="T23" s="10">
        <f t="shared" si="22"/>
        <v>2380591.1209815321</v>
      </c>
      <c r="U23" s="10">
        <f t="shared" si="22"/>
        <v>2680040.5446833279</v>
      </c>
      <c r="V23" s="10">
        <f t="shared" si="22"/>
        <v>2438322.2314683059</v>
      </c>
      <c r="W23" s="10">
        <f t="shared" ref="W23:X23" si="23">W19+(1.96*W21)</f>
        <v>1814463.1600980512</v>
      </c>
      <c r="X23" s="10">
        <f t="shared" si="23"/>
        <v>2695921.5943102366</v>
      </c>
    </row>
    <row r="24" spans="1:24" x14ac:dyDescent="0.3">
      <c r="A24" s="12" t="s">
        <v>9</v>
      </c>
      <c r="B24" s="7" t="s">
        <v>2</v>
      </c>
      <c r="C24" s="5">
        <v>1999</v>
      </c>
      <c r="D24" s="5">
        <v>2000</v>
      </c>
      <c r="E24" s="5">
        <v>2001</v>
      </c>
      <c r="F24" s="5">
        <v>2002</v>
      </c>
      <c r="G24" s="5">
        <v>2003</v>
      </c>
      <c r="H24" s="5">
        <v>2004</v>
      </c>
      <c r="I24" s="5">
        <v>2005</v>
      </c>
      <c r="J24" s="5">
        <v>2006</v>
      </c>
      <c r="K24" s="5">
        <v>2007</v>
      </c>
      <c r="L24" s="5">
        <v>2008</v>
      </c>
      <c r="M24" s="5">
        <v>2009</v>
      </c>
      <c r="N24" s="5">
        <v>2010</v>
      </c>
      <c r="O24" s="5">
        <v>2011</v>
      </c>
      <c r="P24" s="5">
        <v>2012</v>
      </c>
      <c r="Q24" s="5">
        <v>2013</v>
      </c>
      <c r="R24" s="5">
        <v>2014</v>
      </c>
      <c r="S24" s="5">
        <v>2015</v>
      </c>
      <c r="T24" s="5">
        <v>2016</v>
      </c>
      <c r="U24" s="5">
        <v>2017</v>
      </c>
      <c r="V24" s="5">
        <v>2018</v>
      </c>
      <c r="W24" s="5">
        <v>2019</v>
      </c>
      <c r="X24" s="5">
        <v>2020</v>
      </c>
    </row>
    <row r="25" spans="1:24" x14ac:dyDescent="0.3">
      <c r="A25" s="12" t="s">
        <v>9</v>
      </c>
      <c r="B25" s="4" t="s">
        <v>3</v>
      </c>
      <c r="C25" s="1">
        <v>114707.8</v>
      </c>
      <c r="D25" s="1">
        <v>119177.21</v>
      </c>
      <c r="E25" s="1">
        <v>204810.57</v>
      </c>
      <c r="F25" s="1">
        <v>144961.88</v>
      </c>
      <c r="G25" s="1">
        <v>112467.09</v>
      </c>
      <c r="H25" s="1">
        <v>127737</v>
      </c>
      <c r="I25" s="1">
        <v>143973.29999999999</v>
      </c>
      <c r="J25" s="1">
        <v>198182.54</v>
      </c>
      <c r="K25" s="1">
        <v>103162.6</v>
      </c>
      <c r="L25" s="1">
        <v>140496.66</v>
      </c>
      <c r="M25" s="1">
        <v>214965.55</v>
      </c>
      <c r="N25" s="1">
        <v>146161</v>
      </c>
      <c r="O25" s="1">
        <v>134826.48000000001</v>
      </c>
      <c r="P25" s="1">
        <v>133313.75</v>
      </c>
      <c r="Q25" s="1">
        <v>158816.69</v>
      </c>
      <c r="R25" s="1">
        <v>280398.3</v>
      </c>
      <c r="S25" s="1">
        <v>183638.16</v>
      </c>
      <c r="T25" s="1">
        <v>276374.23</v>
      </c>
      <c r="U25" s="1">
        <v>258837.3</v>
      </c>
      <c r="V25" s="1">
        <v>259887.24</v>
      </c>
      <c r="W25" s="1">
        <v>267714.74</v>
      </c>
      <c r="X25" s="17">
        <v>379094.53269999998</v>
      </c>
    </row>
    <row r="26" spans="1:24" x14ac:dyDescent="0.3">
      <c r="A26" s="12" t="s">
        <v>9</v>
      </c>
      <c r="B26" s="4" t="s">
        <v>44</v>
      </c>
      <c r="C26" s="9">
        <f>C25*'rand multiplier'!$B$1</f>
        <v>356879.47284337127</v>
      </c>
      <c r="D26" s="9">
        <f>D25*'rand multiplier'!$B$1</f>
        <v>370784.72326854634</v>
      </c>
      <c r="E26" s="9">
        <f>E25*'rand multiplier'!$B$1</f>
        <v>637207.65505353955</v>
      </c>
      <c r="F26" s="9">
        <f>F25*'rand multiplier'!$B$1</f>
        <v>451006.11568510643</v>
      </c>
      <c r="G26" s="9">
        <f>G25*'rand multiplier'!$B$1</f>
        <v>349908.16484518046</v>
      </c>
      <c r="H26" s="9">
        <f>H25*'rand multiplier'!$B$1</f>
        <v>397415.98411436466</v>
      </c>
      <c r="I26" s="9">
        <f>I25*'rand multiplier'!$B$1</f>
        <v>447930.44071563176</v>
      </c>
      <c r="J26" s="9">
        <f>J25*'rand multiplier'!$B$1</f>
        <v>616586.49544285866</v>
      </c>
      <c r="K26" s="9">
        <f>K25*'rand multiplier'!$B$1</f>
        <v>320959.98968816048</v>
      </c>
      <c r="L26" s="9">
        <f>L25*'rand multiplier'!$B$1</f>
        <v>437113.90120858711</v>
      </c>
      <c r="M26" s="9">
        <f>M25*'rand multiplier'!$B$1</f>
        <v>668801.87889128178</v>
      </c>
      <c r="N26" s="9">
        <f>N25*'rand multiplier'!$B$1</f>
        <v>454736.82374049537</v>
      </c>
      <c r="O26" s="9">
        <f>O25*'rand multiplier'!$B$1</f>
        <v>419472.80923988909</v>
      </c>
      <c r="P26" s="9">
        <f>P25*'rand multiplier'!$B$1</f>
        <v>414766.39620647411</v>
      </c>
      <c r="Q26" s="9">
        <f>Q25*'rand multiplier'!$B$1</f>
        <v>494111.26885816932</v>
      </c>
      <c r="R26" s="9">
        <f>R25*'rand multiplier'!$B$1</f>
        <v>872376.57325986086</v>
      </c>
      <c r="S26" s="9">
        <f>S25*'rand multiplier'!$B$1</f>
        <v>571335.94868637249</v>
      </c>
      <c r="T26" s="9">
        <f>T25*'rand multiplier'!$B$1</f>
        <v>859856.86683811084</v>
      </c>
      <c r="U26" s="9">
        <f>U25*'rand multiplier'!$B$1</f>
        <v>805295.88376903348</v>
      </c>
      <c r="V26" s="9">
        <f>V25*'rand multiplier'!$B$1</f>
        <v>808562.46227299899</v>
      </c>
      <c r="W26" s="9">
        <f>W25*'rand multiplier'!$B$1</f>
        <v>832915.41886079416</v>
      </c>
      <c r="X26" s="9">
        <f>X25*'rand multiplier'!$B$1</f>
        <v>1179440.7789860861</v>
      </c>
    </row>
    <row r="27" spans="1:24" x14ac:dyDescent="0.3">
      <c r="A27" s="12" t="s">
        <v>9</v>
      </c>
      <c r="B27" s="4" t="s">
        <v>24</v>
      </c>
      <c r="C27" s="1">
        <v>21912.277999999998</v>
      </c>
      <c r="D27" s="1">
        <v>20175.18</v>
      </c>
      <c r="E27" s="1">
        <v>44927.91</v>
      </c>
      <c r="F27" s="1">
        <v>39955.284</v>
      </c>
      <c r="G27" s="1">
        <v>21508.639999999999</v>
      </c>
      <c r="H27" s="1">
        <v>33725.629999999997</v>
      </c>
      <c r="I27" s="1">
        <v>26603.588</v>
      </c>
      <c r="J27" s="1">
        <v>70585.751999999993</v>
      </c>
      <c r="K27" s="1">
        <v>29227.11</v>
      </c>
      <c r="L27" s="1">
        <v>30892.13</v>
      </c>
      <c r="M27" s="1">
        <v>65557.11</v>
      </c>
      <c r="N27" s="1">
        <v>36403.26</v>
      </c>
      <c r="O27" s="1">
        <v>31234.42</v>
      </c>
      <c r="P27" s="1">
        <v>34978.04</v>
      </c>
      <c r="Q27" s="1">
        <v>34964.86</v>
      </c>
      <c r="R27" s="1">
        <v>51943.44</v>
      </c>
      <c r="S27" s="1">
        <v>37639.65</v>
      </c>
      <c r="T27" s="1">
        <v>53157.39</v>
      </c>
      <c r="U27" s="1">
        <v>55387.5</v>
      </c>
      <c r="V27" s="1">
        <v>42399.360000000001</v>
      </c>
      <c r="W27" s="1">
        <v>74951.149999999994</v>
      </c>
      <c r="X27" s="17">
        <v>98926.718930000003</v>
      </c>
    </row>
    <row r="28" spans="1:24" x14ac:dyDescent="0.3">
      <c r="A28" s="12" t="s">
        <v>9</v>
      </c>
      <c r="B28" s="4" t="s">
        <v>45</v>
      </c>
      <c r="C28" s="9">
        <f>C27*'rand multiplier'!$B$1</f>
        <v>68173.587336148034</v>
      </c>
      <c r="D28" s="9">
        <f>D27*'rand multiplier'!$B$1</f>
        <v>62769.119475049891</v>
      </c>
      <c r="E28" s="9">
        <f>E27*'rand multiplier'!$B$1</f>
        <v>139779.93507638044</v>
      </c>
      <c r="F28" s="9">
        <f>F27*'rand multiplier'!$B$1</f>
        <v>124309.07655126492</v>
      </c>
      <c r="G28" s="9">
        <f>G27*'rand multiplier'!$B$1</f>
        <v>66917.786800704474</v>
      </c>
      <c r="H28" s="9">
        <f>H27*'rand multiplier'!$B$1</f>
        <v>104927.34631568723</v>
      </c>
      <c r="I28" s="9">
        <f>I27*'rand multiplier'!$B$1</f>
        <v>82769.214135239614</v>
      </c>
      <c r="J28" s="9">
        <f>J27*'rand multiplier'!$B$1</f>
        <v>219606.73959410726</v>
      </c>
      <c r="K28" s="9">
        <f>K27*'rand multiplier'!$B$1</f>
        <v>90931.528715006527</v>
      </c>
      <c r="L28" s="9">
        <f>L27*'rand multiplier'!$B$1</f>
        <v>96111.747147176531</v>
      </c>
      <c r="M28" s="9">
        <f>M27*'rand multiplier'!$B$1</f>
        <v>203961.60381364566</v>
      </c>
      <c r="N28" s="9">
        <f>N27*'rand multiplier'!$B$1</f>
        <v>113258.00197179429</v>
      </c>
      <c r="O28" s="9">
        <f>O27*'rand multiplier'!$B$1</f>
        <v>97176.681482588392</v>
      </c>
      <c r="P28" s="9">
        <f>P27*'rand multiplier'!$B$1</f>
        <v>108823.85048178375</v>
      </c>
      <c r="Q28" s="9">
        <f>Q27*'rand multiplier'!$B$1</f>
        <v>108782.84480080935</v>
      </c>
      <c r="R28" s="9">
        <f>R27*'rand multiplier'!$B$1</f>
        <v>161606.6865973481</v>
      </c>
      <c r="S28" s="9">
        <f>S27*'rand multiplier'!$B$1</f>
        <v>117104.66463491585</v>
      </c>
      <c r="T28" s="9">
        <f>T27*'rand multiplier'!$B$1</f>
        <v>165383.53382184557</v>
      </c>
      <c r="U28" s="9">
        <f>U27*'rand multiplier'!$B$1</f>
        <v>172321.86304778076</v>
      </c>
      <c r="V28" s="9">
        <f>V27*'rand multiplier'!$B$1</f>
        <v>131913.09785120387</v>
      </c>
      <c r="W28" s="9">
        <f>W27*'rand multiplier'!$B$1</f>
        <v>233188.3873721268</v>
      </c>
      <c r="X28" s="9">
        <f>X27*'rand multiplier'!$B$1</f>
        <v>307781.29562124598</v>
      </c>
    </row>
    <row r="29" spans="1:24" x14ac:dyDescent="0.3">
      <c r="A29" s="12" t="s">
        <v>9</v>
      </c>
      <c r="B29" s="4" t="s">
        <v>4</v>
      </c>
      <c r="C29" s="9">
        <f>C26-(1.96*C28)</f>
        <v>223259.24166452113</v>
      </c>
      <c r="D29" s="9">
        <f t="shared" ref="D29:W29" si="24">D26-(1.96*D28)</f>
        <v>247757.24909744854</v>
      </c>
      <c r="E29" s="9">
        <f t="shared" si="24"/>
        <v>363238.98230383388</v>
      </c>
      <c r="F29" s="9">
        <f t="shared" si="24"/>
        <v>207360.32564462718</v>
      </c>
      <c r="G29" s="9">
        <f t="shared" si="24"/>
        <v>218749.30271579968</v>
      </c>
      <c r="H29" s="9">
        <f t="shared" si="24"/>
        <v>191758.3853356177</v>
      </c>
      <c r="I29" s="9">
        <f t="shared" si="24"/>
        <v>285702.78101056209</v>
      </c>
      <c r="J29" s="9">
        <f t="shared" si="24"/>
        <v>186157.28583840845</v>
      </c>
      <c r="K29" s="9">
        <f t="shared" si="24"/>
        <v>142734.19340674768</v>
      </c>
      <c r="L29" s="9">
        <f t="shared" si="24"/>
        <v>248734.8768001211</v>
      </c>
      <c r="M29" s="9">
        <f t="shared" si="24"/>
        <v>269037.1354165363</v>
      </c>
      <c r="N29" s="9">
        <f t="shared" si="24"/>
        <v>232751.13987577855</v>
      </c>
      <c r="O29" s="9">
        <f t="shared" si="24"/>
        <v>229006.51353401583</v>
      </c>
      <c r="P29" s="9">
        <f t="shared" si="24"/>
        <v>201471.64926217796</v>
      </c>
      <c r="Q29" s="9">
        <f t="shared" si="24"/>
        <v>280896.89304858295</v>
      </c>
      <c r="R29" s="9">
        <f t="shared" si="24"/>
        <v>555627.46752905857</v>
      </c>
      <c r="S29" s="9">
        <f t="shared" si="24"/>
        <v>341810.80600193742</v>
      </c>
      <c r="T29" s="9">
        <f t="shared" si="24"/>
        <v>535705.14054729347</v>
      </c>
      <c r="U29" s="9">
        <f t="shared" si="24"/>
        <v>467545.03219538322</v>
      </c>
      <c r="V29" s="9">
        <f t="shared" si="24"/>
        <v>550012.79048463935</v>
      </c>
      <c r="W29" s="9">
        <f t="shared" si="24"/>
        <v>375866.17961142561</v>
      </c>
      <c r="X29" s="9">
        <f t="shared" ref="X29" si="25">X26-(1.96*X28)</f>
        <v>576189.43956844404</v>
      </c>
    </row>
    <row r="30" spans="1:24" x14ac:dyDescent="0.3">
      <c r="A30" s="13" t="s">
        <v>9</v>
      </c>
      <c r="B30" s="8" t="s">
        <v>5</v>
      </c>
      <c r="C30" s="10">
        <f>C26+(1.96*C28)</f>
        <v>490499.70402222138</v>
      </c>
      <c r="D30" s="10">
        <f t="shared" ref="D30:W30" si="26">D26+(1.96*D28)</f>
        <v>493812.19743964414</v>
      </c>
      <c r="E30" s="10">
        <f t="shared" si="26"/>
        <v>911176.32780324528</v>
      </c>
      <c r="F30" s="10">
        <f t="shared" si="26"/>
        <v>694651.90572558565</v>
      </c>
      <c r="G30" s="10">
        <f t="shared" si="26"/>
        <v>481067.02697456127</v>
      </c>
      <c r="H30" s="10">
        <f t="shared" si="26"/>
        <v>603073.58289311163</v>
      </c>
      <c r="I30" s="10">
        <f t="shared" si="26"/>
        <v>610158.10042070143</v>
      </c>
      <c r="J30" s="10">
        <f t="shared" si="26"/>
        <v>1047015.7050473089</v>
      </c>
      <c r="K30" s="10">
        <f t="shared" si="26"/>
        <v>499185.78596957331</v>
      </c>
      <c r="L30" s="10">
        <f t="shared" si="26"/>
        <v>625492.92561705317</v>
      </c>
      <c r="M30" s="10">
        <f t="shared" si="26"/>
        <v>1068566.6223660272</v>
      </c>
      <c r="N30" s="10">
        <f t="shared" si="26"/>
        <v>676722.50760521216</v>
      </c>
      <c r="O30" s="10">
        <f t="shared" si="26"/>
        <v>609939.10494576232</v>
      </c>
      <c r="P30" s="10">
        <f t="shared" si="26"/>
        <v>628061.14315077022</v>
      </c>
      <c r="Q30" s="10">
        <f t="shared" si="26"/>
        <v>707325.6446677557</v>
      </c>
      <c r="R30" s="10">
        <f t="shared" si="26"/>
        <v>1189125.678990663</v>
      </c>
      <c r="S30" s="10">
        <f t="shared" si="26"/>
        <v>800861.09137080749</v>
      </c>
      <c r="T30" s="10">
        <f t="shared" si="26"/>
        <v>1184008.5931289282</v>
      </c>
      <c r="U30" s="10">
        <f t="shared" si="26"/>
        <v>1143046.7353426837</v>
      </c>
      <c r="V30" s="10">
        <f t="shared" si="26"/>
        <v>1067112.1340613586</v>
      </c>
      <c r="W30" s="10">
        <f t="shared" si="26"/>
        <v>1289964.6581101627</v>
      </c>
      <c r="X30" s="10">
        <f t="shared" ref="X30" si="27">X26+(1.96*X28)</f>
        <v>1782692.1184037281</v>
      </c>
    </row>
    <row r="31" spans="1:24" x14ac:dyDescent="0.3">
      <c r="A31" s="12" t="s">
        <v>10</v>
      </c>
      <c r="B31" s="7" t="s">
        <v>2</v>
      </c>
      <c r="C31" s="5">
        <v>1999</v>
      </c>
      <c r="D31" s="5">
        <v>2000</v>
      </c>
      <c r="E31" s="5">
        <v>2001</v>
      </c>
      <c r="F31" s="5">
        <v>2002</v>
      </c>
      <c r="G31" s="5">
        <v>2003</v>
      </c>
      <c r="H31" s="5">
        <v>2004</v>
      </c>
      <c r="I31" s="5">
        <v>2005</v>
      </c>
      <c r="J31" s="5">
        <v>2006</v>
      </c>
      <c r="K31" s="5">
        <v>2007</v>
      </c>
      <c r="L31" s="5">
        <v>2008</v>
      </c>
      <c r="M31" s="5">
        <v>2009</v>
      </c>
      <c r="N31" s="5">
        <v>2010</v>
      </c>
      <c r="O31" s="5">
        <v>2011</v>
      </c>
      <c r="P31" s="5">
        <v>2012</v>
      </c>
      <c r="Q31" s="5">
        <v>2013</v>
      </c>
      <c r="R31" s="5">
        <v>2014</v>
      </c>
      <c r="S31" s="5">
        <v>2015</v>
      </c>
      <c r="T31" s="5">
        <v>2016</v>
      </c>
      <c r="U31" s="5">
        <v>2017</v>
      </c>
      <c r="V31" s="5">
        <v>2018</v>
      </c>
      <c r="W31" s="5">
        <v>2019</v>
      </c>
      <c r="X31" s="5">
        <v>2020</v>
      </c>
    </row>
    <row r="32" spans="1:24" x14ac:dyDescent="0.3">
      <c r="A32" s="12" t="s">
        <v>10</v>
      </c>
      <c r="B32" s="4" t="s">
        <v>3</v>
      </c>
      <c r="C32" s="9">
        <v>11928.3</v>
      </c>
      <c r="D32" s="9">
        <v>7048.27</v>
      </c>
      <c r="E32" s="9">
        <v>24035.85</v>
      </c>
      <c r="F32" s="1">
        <v>34953.69</v>
      </c>
      <c r="G32" s="1">
        <v>17866.330000000002</v>
      </c>
      <c r="H32" s="1">
        <v>37914.89</v>
      </c>
      <c r="I32" s="1">
        <v>22963.07</v>
      </c>
      <c r="J32" s="1">
        <v>27983.31</v>
      </c>
      <c r="K32" s="1">
        <v>48396.76</v>
      </c>
      <c r="L32" s="1">
        <v>50393.01</v>
      </c>
      <c r="M32" s="1">
        <v>72146.240000000005</v>
      </c>
      <c r="N32" s="1">
        <v>105067.7</v>
      </c>
      <c r="O32" s="1">
        <v>47419.73</v>
      </c>
      <c r="P32" s="1">
        <v>52732.98</v>
      </c>
      <c r="Q32" s="1">
        <v>50313.82</v>
      </c>
      <c r="R32" s="1">
        <v>109871.3</v>
      </c>
      <c r="S32" s="1">
        <v>85041.73</v>
      </c>
      <c r="T32" s="1">
        <v>53201.86</v>
      </c>
      <c r="U32" s="1">
        <v>36606.300000000003</v>
      </c>
      <c r="V32" s="1">
        <v>38649.370000000003</v>
      </c>
      <c r="W32" s="2">
        <v>23309.89</v>
      </c>
      <c r="X32" s="17">
        <v>23299.906780000001</v>
      </c>
    </row>
    <row r="33" spans="1:24" x14ac:dyDescent="0.3">
      <c r="A33" s="12" t="s">
        <v>10</v>
      </c>
      <c r="B33" s="4" t="s">
        <v>44</v>
      </c>
      <c r="C33" s="9">
        <f>C32*'rand multiplier'!$B$1</f>
        <v>37111.385763806691</v>
      </c>
      <c r="D33" s="9">
        <f>D32*'rand multiplier'!$B$1</f>
        <v>21928.612370368439</v>
      </c>
      <c r="E33" s="9">
        <f>E32*'rand multiplier'!$B$1</f>
        <v>74780.455011275131</v>
      </c>
      <c r="F33" s="9">
        <f>F32*'rand multiplier'!$B$1</f>
        <v>108748.0926417438</v>
      </c>
      <c r="G33" s="9">
        <f>G32*'rand multiplier'!$B$1</f>
        <v>55585.813972944386</v>
      </c>
      <c r="H33" s="9">
        <f>H32*'rand multiplier'!$B$1</f>
        <v>117960.99267978646</v>
      </c>
      <c r="I33" s="9">
        <f>I32*'rand multiplier'!$B$1</f>
        <v>71442.81658671367</v>
      </c>
      <c r="J33" s="9">
        <f>J32*'rand multiplier'!$B$1</f>
        <v>87061.812023355349</v>
      </c>
      <c r="K33" s="9">
        <f>K32*'rand multiplier'!$B$1</f>
        <v>150572.23829702215</v>
      </c>
      <c r="L33" s="9">
        <f>L32*'rand multiplier'!$B$1</f>
        <v>156782.98113808074</v>
      </c>
      <c r="M33" s="9">
        <f>M32*'rand multiplier'!$B$1</f>
        <v>224461.73755255833</v>
      </c>
      <c r="N33" s="9">
        <f>N32*'rand multiplier'!$B$1</f>
        <v>326887.14619987027</v>
      </c>
      <c r="O33" s="9">
        <f>O32*'rand multiplier'!$B$1</f>
        <v>147532.49774448643</v>
      </c>
      <c r="P33" s="9">
        <f>P32*'rand multiplier'!$B$1</f>
        <v>164063.10733760078</v>
      </c>
      <c r="Q33" s="9">
        <f>Q32*'rand multiplier'!$B$1</f>
        <v>156536.60481969206</v>
      </c>
      <c r="R33" s="9">
        <f>R32*'rand multiplier'!$B$1</f>
        <v>341832.13020052604</v>
      </c>
      <c r="S33" s="9">
        <f>S32*'rand multiplier'!$B$1</f>
        <v>264582.24961239175</v>
      </c>
      <c r="T33" s="9">
        <f>T32*'rand multiplier'!$B$1</f>
        <v>165521.88910507257</v>
      </c>
      <c r="U33" s="9">
        <f>U32*'rand multiplier'!$B$1</f>
        <v>113889.70102073533</v>
      </c>
      <c r="V33" s="9">
        <f>V32*'rand multiplier'!$B$1</f>
        <v>120246.11047660586</v>
      </c>
      <c r="W33" s="9">
        <f>W32*'rand multiplier'!$B$1</f>
        <v>72521.844680457405</v>
      </c>
      <c r="X33" s="9">
        <f>X32*'rand multiplier'!$B$1</f>
        <v>72490.784837178406</v>
      </c>
    </row>
    <row r="34" spans="1:24" x14ac:dyDescent="0.3">
      <c r="A34" s="12" t="s">
        <v>10</v>
      </c>
      <c r="B34" s="4" t="s">
        <v>24</v>
      </c>
      <c r="C34" s="9">
        <v>5831.683</v>
      </c>
      <c r="D34" s="9">
        <v>2571.9299999999998</v>
      </c>
      <c r="E34" s="9">
        <v>15001.83</v>
      </c>
      <c r="F34" s="1">
        <v>9880.5470000000005</v>
      </c>
      <c r="G34" s="1">
        <v>6475.8789999999999</v>
      </c>
      <c r="H34" s="1">
        <v>10747.68</v>
      </c>
      <c r="I34" s="1">
        <v>8322.4249999999993</v>
      </c>
      <c r="J34" s="1">
        <v>9462.9310000000005</v>
      </c>
      <c r="K34" s="1">
        <v>14239.91</v>
      </c>
      <c r="L34" s="1">
        <v>15462.77</v>
      </c>
      <c r="M34" s="1">
        <v>15561.04</v>
      </c>
      <c r="N34" s="1">
        <v>25774.9</v>
      </c>
      <c r="O34" s="1">
        <v>9723.9860000000008</v>
      </c>
      <c r="P34" s="1">
        <v>12911.26</v>
      </c>
      <c r="Q34" s="1">
        <v>17293.740000000002</v>
      </c>
      <c r="R34" s="1">
        <v>28608.58</v>
      </c>
      <c r="S34" s="1">
        <v>31968.799999999999</v>
      </c>
      <c r="T34" s="1">
        <v>18256.14</v>
      </c>
      <c r="U34" s="1">
        <v>10053.709999999999</v>
      </c>
      <c r="V34" s="1">
        <v>15986.06</v>
      </c>
      <c r="W34" s="2">
        <v>11699.8</v>
      </c>
      <c r="X34" s="17">
        <v>13900.861999999999</v>
      </c>
    </row>
    <row r="35" spans="1:24" x14ac:dyDescent="0.3">
      <c r="A35" s="12" t="s">
        <v>10</v>
      </c>
      <c r="B35" s="4" t="s">
        <v>45</v>
      </c>
      <c r="C35" s="9">
        <f>C34*'rand multiplier'!$B$1</f>
        <v>18143.560898471158</v>
      </c>
      <c r="D35" s="9">
        <f>D34*'rand multiplier'!$B$1</f>
        <v>8001.8012950300836</v>
      </c>
      <c r="E35" s="9">
        <f>E34*'rand multiplier'!$B$1</f>
        <v>46673.767451610722</v>
      </c>
      <c r="F35" s="9">
        <f>F34*'rand multiplier'!$B$1</f>
        <v>30740.406535250033</v>
      </c>
      <c r="G35" s="9">
        <f>G34*'rand multiplier'!$B$1</f>
        <v>20147.786669410958</v>
      </c>
      <c r="H35" s="9">
        <f>H34*'rand multiplier'!$B$1</f>
        <v>33438.234999618551</v>
      </c>
      <c r="I35" s="9">
        <f>I34*'rand multiplier'!$B$1</f>
        <v>25892.769687662862</v>
      </c>
      <c r="J35" s="9">
        <f>J34*'rand multiplier'!$B$1</f>
        <v>29441.117577298115</v>
      </c>
      <c r="K35" s="9">
        <f>K34*'rand multiplier'!$B$1</f>
        <v>44303.278191518373</v>
      </c>
      <c r="L35" s="9">
        <f>L34*'rand multiplier'!$B$1</f>
        <v>48107.846251940115</v>
      </c>
      <c r="M35" s="9">
        <f>M34*'rand multiplier'!$B$1</f>
        <v>48413.584360388872</v>
      </c>
      <c r="N35" s="9">
        <f>N34*'rand multiplier'!$B$1</f>
        <v>80190.9959443962</v>
      </c>
      <c r="O35" s="9">
        <f>O34*'rand multiplier'!$B$1</f>
        <v>30253.313180239904</v>
      </c>
      <c r="P35" s="9">
        <f>P34*'rand multiplier'!$B$1</f>
        <v>40169.575761575987</v>
      </c>
      <c r="Q35" s="9">
        <f>Q34*'rand multiplier'!$B$1</f>
        <v>53804.369142205884</v>
      </c>
      <c r="R35" s="9">
        <f>R34*'rand multiplier'!$B$1</f>
        <v>89007.155129794279</v>
      </c>
      <c r="S35" s="9">
        <f>S34*'rand multiplier'!$B$1</f>
        <v>99461.488158914814</v>
      </c>
      <c r="T35" s="9">
        <f>T34*'rand multiplier'!$B$1</f>
        <v>56798.592766619047</v>
      </c>
      <c r="U35" s="9">
        <f>U34*'rand multiplier'!$B$1</f>
        <v>31279.152114504246</v>
      </c>
      <c r="V35" s="9">
        <f>V34*'rand multiplier'!$B$1</f>
        <v>49735.908679640823</v>
      </c>
      <c r="W35" s="9">
        <f>W34*'rand multiplier'!$B$1</f>
        <v>36400.475437353649</v>
      </c>
      <c r="X35" s="9">
        <f>X34*'rand multiplier'!$B$1</f>
        <v>43248.430382488827</v>
      </c>
    </row>
    <row r="36" spans="1:24" x14ac:dyDescent="0.3">
      <c r="A36" s="12" t="s">
        <v>10</v>
      </c>
      <c r="B36" s="4" t="s">
        <v>4</v>
      </c>
      <c r="C36" s="9">
        <f>C33-(1.96*C35)</f>
        <v>1550.0064028032211</v>
      </c>
      <c r="D36" s="9">
        <f t="shared" ref="D36:X36" si="28">D33-(1.96*D35)</f>
        <v>6245.0818321094757</v>
      </c>
      <c r="E36" s="9">
        <f t="shared" si="28"/>
        <v>-16700.129193881876</v>
      </c>
      <c r="F36" s="9">
        <f t="shared" si="28"/>
        <v>48496.895832653739</v>
      </c>
      <c r="G36" s="9">
        <f t="shared" si="28"/>
        <v>16096.152100898908</v>
      </c>
      <c r="H36" s="9">
        <f t="shared" si="28"/>
        <v>52422.052080534108</v>
      </c>
      <c r="I36" s="9">
        <f t="shared" si="28"/>
        <v>20692.987998894459</v>
      </c>
      <c r="J36" s="9">
        <f t="shared" si="28"/>
        <v>29357.221571851042</v>
      </c>
      <c r="K36" s="9">
        <f t="shared" si="28"/>
        <v>63737.813041646135</v>
      </c>
      <c r="L36" s="9">
        <f t="shared" si="28"/>
        <v>62491.602484278119</v>
      </c>
      <c r="M36" s="9">
        <f t="shared" si="28"/>
        <v>129571.11220619615</v>
      </c>
      <c r="N36" s="9">
        <f t="shared" si="28"/>
        <v>169712.79414885372</v>
      </c>
      <c r="O36" s="9">
        <f t="shared" si="28"/>
        <v>88236.003911216219</v>
      </c>
      <c r="P36" s="9">
        <f t="shared" si="28"/>
        <v>85330.738844911859</v>
      </c>
      <c r="Q36" s="9">
        <f t="shared" si="28"/>
        <v>51080.041300968529</v>
      </c>
      <c r="R36" s="9">
        <f t="shared" si="28"/>
        <v>167378.10614612926</v>
      </c>
      <c r="S36" s="9">
        <f t="shared" si="28"/>
        <v>69637.732820918725</v>
      </c>
      <c r="T36" s="9">
        <f t="shared" si="28"/>
        <v>54196.647282499238</v>
      </c>
      <c r="U36" s="9">
        <f t="shared" si="28"/>
        <v>52582.562876307013</v>
      </c>
      <c r="V36" s="9">
        <f t="shared" si="28"/>
        <v>22763.729464509845</v>
      </c>
      <c r="W36" s="9">
        <f t="shared" si="28"/>
        <v>1176.9128232442599</v>
      </c>
      <c r="X36" s="9">
        <f t="shared" si="28"/>
        <v>-12276.138712499698</v>
      </c>
    </row>
    <row r="37" spans="1:24" x14ac:dyDescent="0.3">
      <c r="A37" s="13" t="s">
        <v>10</v>
      </c>
      <c r="B37" s="8" t="s">
        <v>5</v>
      </c>
      <c r="C37" s="10">
        <f>C33+(1.96*C35)</f>
        <v>72672.765124810161</v>
      </c>
      <c r="D37" s="10">
        <f t="shared" ref="D37:X37" si="29">D33+(1.96*D35)</f>
        <v>37612.1429086274</v>
      </c>
      <c r="E37" s="10">
        <f t="shared" si="29"/>
        <v>166261.03921643214</v>
      </c>
      <c r="F37" s="10">
        <f t="shared" si="29"/>
        <v>168999.28945083386</v>
      </c>
      <c r="G37" s="10">
        <f t="shared" si="29"/>
        <v>95075.475844989865</v>
      </c>
      <c r="H37" s="10">
        <f t="shared" si="29"/>
        <v>183499.93327903881</v>
      </c>
      <c r="I37" s="10">
        <f t="shared" si="29"/>
        <v>122192.64517453288</v>
      </c>
      <c r="J37" s="10">
        <f t="shared" si="29"/>
        <v>144766.40247485967</v>
      </c>
      <c r="K37" s="10">
        <f t="shared" si="29"/>
        <v>237406.66355239815</v>
      </c>
      <c r="L37" s="10">
        <f t="shared" si="29"/>
        <v>251074.35979188335</v>
      </c>
      <c r="M37" s="10">
        <f t="shared" si="29"/>
        <v>319352.36289892055</v>
      </c>
      <c r="N37" s="10">
        <f t="shared" si="29"/>
        <v>484061.4982508868</v>
      </c>
      <c r="O37" s="10">
        <f t="shared" si="29"/>
        <v>206828.99157775665</v>
      </c>
      <c r="P37" s="10">
        <f t="shared" si="29"/>
        <v>242795.47583028971</v>
      </c>
      <c r="Q37" s="10">
        <f t="shared" si="29"/>
        <v>261993.16833841559</v>
      </c>
      <c r="R37" s="10">
        <f t="shared" si="29"/>
        <v>516286.15425492282</v>
      </c>
      <c r="S37" s="10">
        <f t="shared" si="29"/>
        <v>459526.76640386478</v>
      </c>
      <c r="T37" s="10">
        <f t="shared" si="29"/>
        <v>276847.13092764589</v>
      </c>
      <c r="U37" s="10">
        <f t="shared" si="29"/>
        <v>175196.83916516363</v>
      </c>
      <c r="V37" s="10">
        <f t="shared" si="29"/>
        <v>217728.49148870187</v>
      </c>
      <c r="W37" s="10">
        <f t="shared" si="29"/>
        <v>143866.77653767055</v>
      </c>
      <c r="X37" s="10">
        <f t="shared" si="29"/>
        <v>157257.70838685651</v>
      </c>
    </row>
    <row r="38" spans="1:24" x14ac:dyDescent="0.3">
      <c r="A38" s="13" t="s">
        <v>46</v>
      </c>
      <c r="B38" s="7" t="s">
        <v>2</v>
      </c>
      <c r="C38" s="5">
        <v>1999</v>
      </c>
      <c r="D38" s="5">
        <v>2000</v>
      </c>
      <c r="E38" s="5">
        <v>2001</v>
      </c>
      <c r="F38" s="5">
        <v>2002</v>
      </c>
      <c r="G38" s="5">
        <v>2003</v>
      </c>
      <c r="H38" s="5">
        <v>2004</v>
      </c>
      <c r="I38" s="5">
        <v>2005</v>
      </c>
      <c r="J38" s="5">
        <v>2006</v>
      </c>
      <c r="K38" s="5">
        <v>2007</v>
      </c>
      <c r="L38" s="5">
        <v>2008</v>
      </c>
      <c r="M38" s="5">
        <v>2009</v>
      </c>
      <c r="N38" s="5">
        <v>2010</v>
      </c>
      <c r="O38" s="5">
        <v>2011</v>
      </c>
      <c r="P38" s="5">
        <v>2012</v>
      </c>
      <c r="Q38" s="5">
        <v>2013</v>
      </c>
      <c r="R38" s="5">
        <v>2014</v>
      </c>
      <c r="S38" s="5">
        <v>2015</v>
      </c>
      <c r="T38" s="5">
        <v>2016</v>
      </c>
      <c r="U38" s="5">
        <v>2017</v>
      </c>
      <c r="V38" s="5">
        <v>2018</v>
      </c>
      <c r="W38" s="5">
        <v>2019</v>
      </c>
      <c r="X38" s="5">
        <v>2020</v>
      </c>
    </row>
    <row r="39" spans="1:24" x14ac:dyDescent="0.3">
      <c r="A39" s="13" t="s">
        <v>46</v>
      </c>
      <c r="B39" s="7" t="s">
        <v>3</v>
      </c>
      <c r="H39">
        <v>2422000</v>
      </c>
      <c r="I39">
        <v>2193000</v>
      </c>
      <c r="J39">
        <v>2150000</v>
      </c>
      <c r="K39">
        <v>2147000</v>
      </c>
      <c r="L39">
        <v>2176000</v>
      </c>
      <c r="M39">
        <v>2179000</v>
      </c>
      <c r="N39">
        <v>2013000</v>
      </c>
      <c r="O39">
        <v>1888000</v>
      </c>
      <c r="P39">
        <v>1880000</v>
      </c>
      <c r="Q39">
        <v>1539000</v>
      </c>
      <c r="R39">
        <v>1425000</v>
      </c>
      <c r="S39">
        <v>2126000</v>
      </c>
      <c r="T39">
        <v>2139000</v>
      </c>
      <c r="U39">
        <v>2010000</v>
      </c>
      <c r="V39">
        <v>1908000</v>
      </c>
      <c r="W39">
        <v>1607000</v>
      </c>
      <c r="X39">
        <f>'[1]Initiation Data'!$W$2</f>
        <v>1140337</v>
      </c>
    </row>
    <row r="40" spans="1:24" x14ac:dyDescent="0.3">
      <c r="A40" s="13" t="s">
        <v>46</v>
      </c>
      <c r="B40" s="4" t="s">
        <v>24</v>
      </c>
      <c r="H40">
        <v>100000</v>
      </c>
      <c r="I40">
        <v>102000</v>
      </c>
      <c r="J40">
        <v>93000</v>
      </c>
      <c r="K40">
        <v>105000</v>
      </c>
      <c r="L40">
        <v>93000</v>
      </c>
      <c r="M40">
        <v>99000</v>
      </c>
      <c r="N40">
        <v>91000</v>
      </c>
      <c r="O40">
        <v>102000</v>
      </c>
      <c r="P40">
        <v>99000</v>
      </c>
      <c r="Q40">
        <v>82000</v>
      </c>
      <c r="R40">
        <v>76000</v>
      </c>
      <c r="S40">
        <v>115000</v>
      </c>
      <c r="T40">
        <v>119000</v>
      </c>
      <c r="U40">
        <v>119000</v>
      </c>
      <c r="V40">
        <v>121000</v>
      </c>
      <c r="W40">
        <v>113000</v>
      </c>
      <c r="X40">
        <v>136000</v>
      </c>
    </row>
    <row r="41" spans="1:24" x14ac:dyDescent="0.3">
      <c r="A41" s="13" t="s">
        <v>46</v>
      </c>
      <c r="B41" s="7" t="s">
        <v>4</v>
      </c>
      <c r="H41" s="9">
        <f>H39-(1.96*H40)</f>
        <v>2226000</v>
      </c>
      <c r="I41" s="9">
        <f t="shared" ref="I41:L41" si="30">I39-(1.96*I40)</f>
        <v>1993080</v>
      </c>
      <c r="J41" s="9">
        <f t="shared" si="30"/>
        <v>1967720</v>
      </c>
      <c r="K41" s="9">
        <f t="shared" si="30"/>
        <v>1941200</v>
      </c>
      <c r="L41" s="9">
        <f t="shared" si="30"/>
        <v>1993720</v>
      </c>
      <c r="M41" s="9">
        <f t="shared" ref="M41" si="31">M39-(1.96*M40)</f>
        <v>1984960</v>
      </c>
      <c r="N41" s="9">
        <f t="shared" ref="N41" si="32">N39-(1.96*N40)</f>
        <v>1834640</v>
      </c>
      <c r="O41" s="9">
        <f t="shared" ref="O41:P41" si="33">O39-(1.96*O40)</f>
        <v>1688080</v>
      </c>
      <c r="P41" s="9">
        <f t="shared" si="33"/>
        <v>1685960</v>
      </c>
      <c r="Q41" s="9">
        <f t="shared" ref="Q41" si="34">Q39-(1.96*Q40)</f>
        <v>1378280</v>
      </c>
      <c r="R41" s="9">
        <f t="shared" ref="R41" si="35">R39-(1.96*R40)</f>
        <v>1276040</v>
      </c>
      <c r="S41" s="9">
        <f t="shared" ref="S41:T41" si="36">S39-(1.96*S40)</f>
        <v>1900600</v>
      </c>
      <c r="T41" s="9">
        <f t="shared" si="36"/>
        <v>1905760</v>
      </c>
      <c r="U41" s="9">
        <f t="shared" ref="U41" si="37">U39-(1.96*U40)</f>
        <v>1776760</v>
      </c>
      <c r="V41" s="9">
        <f t="shared" ref="V41" si="38">V39-(1.96*V40)</f>
        <v>1670840</v>
      </c>
      <c r="W41" s="9">
        <f t="shared" ref="W41:X41" si="39">W39-(1.96*W40)</f>
        <v>1385520</v>
      </c>
      <c r="X41" s="9">
        <f t="shared" si="39"/>
        <v>873777</v>
      </c>
    </row>
    <row r="42" spans="1:24" x14ac:dyDescent="0.3">
      <c r="A42" s="13" t="s">
        <v>46</v>
      </c>
      <c r="B42" s="6" t="s">
        <v>5</v>
      </c>
      <c r="H42" s="10">
        <f>H39+(1.96*H40)</f>
        <v>2618000</v>
      </c>
      <c r="I42" s="10">
        <f t="shared" ref="I42:L42" si="40">I39+(1.96*I40)</f>
        <v>2392920</v>
      </c>
      <c r="J42" s="10">
        <f t="shared" si="40"/>
        <v>2332280</v>
      </c>
      <c r="K42" s="10">
        <f t="shared" si="40"/>
        <v>2352800</v>
      </c>
      <c r="L42" s="10">
        <f t="shared" si="40"/>
        <v>2358280</v>
      </c>
      <c r="M42" s="10">
        <f t="shared" ref="M42:W42" si="41">M39+(1.96*M40)</f>
        <v>2373040</v>
      </c>
      <c r="N42" s="10">
        <f t="shared" si="41"/>
        <v>2191360</v>
      </c>
      <c r="O42" s="10">
        <f t="shared" si="41"/>
        <v>2087920</v>
      </c>
      <c r="P42" s="10">
        <f t="shared" si="41"/>
        <v>2074040</v>
      </c>
      <c r="Q42" s="10">
        <f t="shared" si="41"/>
        <v>1699720</v>
      </c>
      <c r="R42" s="10">
        <f t="shared" si="41"/>
        <v>1573960</v>
      </c>
      <c r="S42" s="10">
        <f t="shared" si="41"/>
        <v>2351400</v>
      </c>
      <c r="T42" s="10">
        <f t="shared" si="41"/>
        <v>2372240</v>
      </c>
      <c r="U42" s="10">
        <f t="shared" si="41"/>
        <v>2243240</v>
      </c>
      <c r="V42" s="10">
        <f t="shared" si="41"/>
        <v>2145160</v>
      </c>
      <c r="W42" s="10">
        <f t="shared" si="41"/>
        <v>1828480</v>
      </c>
      <c r="X42" s="10">
        <f t="shared" ref="X42" si="42">X39+(1.96*X40)</f>
        <v>1406897</v>
      </c>
    </row>
    <row r="43" spans="1:24" x14ac:dyDescent="0.3">
      <c r="A43" s="13" t="s">
        <v>47</v>
      </c>
      <c r="B43" s="7" t="s">
        <v>2</v>
      </c>
      <c r="C43" s="5">
        <v>1999</v>
      </c>
      <c r="D43" s="5">
        <v>2000</v>
      </c>
      <c r="E43" s="5">
        <v>2001</v>
      </c>
      <c r="F43" s="5">
        <v>2002</v>
      </c>
      <c r="G43" s="5">
        <v>2003</v>
      </c>
      <c r="H43" s="5">
        <v>2004</v>
      </c>
      <c r="I43" s="5">
        <v>2005</v>
      </c>
      <c r="J43" s="5">
        <v>2006</v>
      </c>
      <c r="K43" s="5">
        <v>2007</v>
      </c>
      <c r="L43" s="5">
        <v>2008</v>
      </c>
      <c r="M43" s="5">
        <v>2009</v>
      </c>
      <c r="N43" s="5">
        <v>2010</v>
      </c>
      <c r="O43" s="5">
        <v>2011</v>
      </c>
      <c r="P43" s="5">
        <v>2012</v>
      </c>
      <c r="Q43" s="5">
        <v>2013</v>
      </c>
      <c r="R43" s="5">
        <v>2014</v>
      </c>
      <c r="S43" s="5">
        <v>2015</v>
      </c>
      <c r="T43" s="5">
        <v>2016</v>
      </c>
      <c r="U43" s="5">
        <v>2017</v>
      </c>
      <c r="V43" s="5">
        <v>2018</v>
      </c>
      <c r="W43" s="5">
        <v>2019</v>
      </c>
      <c r="X43" s="5">
        <v>2020</v>
      </c>
    </row>
    <row r="44" spans="1:24" x14ac:dyDescent="0.3">
      <c r="A44" s="13" t="s">
        <v>47</v>
      </c>
      <c r="B44" s="4" t="s">
        <v>3</v>
      </c>
      <c r="H44">
        <v>118000</v>
      </c>
      <c r="I44">
        <v>108000</v>
      </c>
      <c r="J44">
        <v>91000</v>
      </c>
      <c r="K44">
        <v>106000</v>
      </c>
      <c r="L44">
        <v>114000</v>
      </c>
      <c r="M44">
        <v>180000</v>
      </c>
      <c r="N44">
        <v>142000</v>
      </c>
      <c r="O44">
        <v>178000</v>
      </c>
      <c r="P44">
        <v>156000</v>
      </c>
      <c r="Q44">
        <v>169000</v>
      </c>
      <c r="R44">
        <v>212000</v>
      </c>
      <c r="S44">
        <v>135000</v>
      </c>
      <c r="T44">
        <v>170000</v>
      </c>
      <c r="U44">
        <v>81000</v>
      </c>
      <c r="V44">
        <v>117000</v>
      </c>
      <c r="W44">
        <v>50000</v>
      </c>
      <c r="X44">
        <f>'[1]Initiation Data'!$W$5</f>
        <v>103000</v>
      </c>
    </row>
    <row r="45" spans="1:24" x14ac:dyDescent="0.3">
      <c r="A45" s="13" t="s">
        <v>47</v>
      </c>
      <c r="B45" s="4" t="s">
        <v>44</v>
      </c>
      <c r="H45" s="9">
        <f>H44*'rand multiplier'!$B$1</f>
        <v>367122.18171316868</v>
      </c>
      <c r="I45" s="9">
        <f>I44*'rand multiplier'!$B$1</f>
        <v>336010.13241544255</v>
      </c>
      <c r="J45" s="9">
        <f>J44*'rand multiplier'!$B$1</f>
        <v>283119.64860930806</v>
      </c>
      <c r="K45" s="9">
        <f>K44*'rand multiplier'!$B$1</f>
        <v>329787.72255589732</v>
      </c>
      <c r="L45" s="9">
        <f>L44*'rand multiplier'!$B$1</f>
        <v>354677.36199407821</v>
      </c>
      <c r="M45" s="9">
        <f>M44*'rand multiplier'!$B$1</f>
        <v>560016.88735907094</v>
      </c>
      <c r="N45" s="9">
        <f>N44*'rand multiplier'!$B$1</f>
        <v>441791.10002771148</v>
      </c>
      <c r="O45" s="9">
        <f>O44*'rand multiplier'!$B$1</f>
        <v>553794.47749952564</v>
      </c>
      <c r="P45" s="9">
        <f>P44*'rand multiplier'!$B$1</f>
        <v>485347.96904452809</v>
      </c>
      <c r="Q45" s="9">
        <f>Q44*'rand multiplier'!$B$1</f>
        <v>525793.63313157216</v>
      </c>
      <c r="R45" s="9">
        <f>R44*'rand multiplier'!$B$1</f>
        <v>659575.44511179463</v>
      </c>
      <c r="S45" s="9">
        <f>S44*'rand multiplier'!$B$1</f>
        <v>420012.66551930318</v>
      </c>
      <c r="T45" s="9">
        <f>T44*'rand multiplier'!$B$1</f>
        <v>528904.83806134469</v>
      </c>
      <c r="U45" s="9">
        <f>U44*'rand multiplier'!$B$1</f>
        <v>252007.5993115819</v>
      </c>
      <c r="V45" s="9">
        <f>V44*'rand multiplier'!$B$1</f>
        <v>364010.97678339609</v>
      </c>
      <c r="W45" s="9">
        <f>W44*'rand multiplier'!$B$1</f>
        <v>155560.2464886308</v>
      </c>
      <c r="X45" s="9">
        <f>X44*'rand multiplier'!$B$1</f>
        <v>320454.10776657943</v>
      </c>
    </row>
    <row r="46" spans="1:24" x14ac:dyDescent="0.3">
      <c r="A46" s="12" t="s">
        <v>47</v>
      </c>
      <c r="B46" s="4" t="s">
        <v>24</v>
      </c>
      <c r="H46">
        <v>28000</v>
      </c>
      <c r="I46">
        <v>20000</v>
      </c>
      <c r="J46">
        <v>15000</v>
      </c>
      <c r="K46">
        <v>21000</v>
      </c>
      <c r="L46">
        <v>23000</v>
      </c>
      <c r="M46">
        <v>30000</v>
      </c>
      <c r="N46">
        <v>24000</v>
      </c>
      <c r="O46">
        <v>26000</v>
      </c>
      <c r="P46">
        <v>23000</v>
      </c>
      <c r="Q46">
        <v>36000</v>
      </c>
      <c r="R46">
        <v>35000</v>
      </c>
      <c r="S46">
        <v>24000</v>
      </c>
      <c r="T46">
        <v>29000</v>
      </c>
      <c r="U46">
        <v>17000</v>
      </c>
      <c r="V46">
        <v>24000</v>
      </c>
      <c r="W46">
        <v>18000</v>
      </c>
      <c r="X46">
        <v>58000</v>
      </c>
    </row>
    <row r="47" spans="1:24" x14ac:dyDescent="0.3">
      <c r="A47" s="20" t="s">
        <v>47</v>
      </c>
      <c r="B47" s="4" t="s">
        <v>45</v>
      </c>
      <c r="H47" s="9">
        <f>H46*'rand multiplier'!$B$1</f>
        <v>87113.738033633257</v>
      </c>
      <c r="I47" s="9">
        <f>I46*'rand multiplier'!$B$1</f>
        <v>62224.09859545232</v>
      </c>
      <c r="J47" s="9">
        <f>J46*'rand multiplier'!$B$1</f>
        <v>46668.07394658924</v>
      </c>
      <c r="K47" s="9">
        <f>K46*'rand multiplier'!$B$1</f>
        <v>65335.303525224939</v>
      </c>
      <c r="L47" s="9">
        <f>L46*'rand multiplier'!$B$1</f>
        <v>71557.713384770177</v>
      </c>
      <c r="M47" s="9">
        <f>M46*'rand multiplier'!$B$1</f>
        <v>93336.14789317848</v>
      </c>
      <c r="N47" s="9">
        <f>N46*'rand multiplier'!$B$1</f>
        <v>74668.918314542781</v>
      </c>
      <c r="O47" s="9">
        <f>O46*'rand multiplier'!$B$1</f>
        <v>80891.328174088019</v>
      </c>
      <c r="P47" s="9">
        <f>P46*'rand multiplier'!$B$1</f>
        <v>71557.713384770177</v>
      </c>
      <c r="Q47" s="9">
        <f>Q46*'rand multiplier'!$B$1</f>
        <v>112003.37747181418</v>
      </c>
      <c r="R47" s="9">
        <f>R46*'rand multiplier'!$B$1</f>
        <v>108892.17254204156</v>
      </c>
      <c r="S47" s="9">
        <f>S46*'rand multiplier'!$B$1</f>
        <v>74668.918314542781</v>
      </c>
      <c r="T47" s="9">
        <f>T46*'rand multiplier'!$B$1</f>
        <v>90224.942963405862</v>
      </c>
      <c r="U47" s="9">
        <f>U46*'rand multiplier'!$B$1</f>
        <v>52890.483806134471</v>
      </c>
      <c r="V47" s="9">
        <f>V46*'rand multiplier'!$B$1</f>
        <v>74668.918314542781</v>
      </c>
      <c r="W47" s="9">
        <f>W46*'rand multiplier'!$B$1</f>
        <v>56001.68873590709</v>
      </c>
      <c r="X47" s="9">
        <f>X46*'rand multiplier'!$B$1</f>
        <v>180449.88592681172</v>
      </c>
    </row>
    <row r="48" spans="1:24" x14ac:dyDescent="0.3">
      <c r="A48" s="20" t="s">
        <v>47</v>
      </c>
      <c r="B48" s="4" t="s">
        <v>4</v>
      </c>
      <c r="H48" s="9">
        <f>H45-(1.96*H47)</f>
        <v>196379.25516724749</v>
      </c>
      <c r="I48" s="9">
        <f t="shared" ref="I48:M48" si="43">I45-(1.96*I47)</f>
        <v>214050.899168356</v>
      </c>
      <c r="J48" s="9">
        <f t="shared" si="43"/>
        <v>191650.22367399314</v>
      </c>
      <c r="K48" s="9">
        <f t="shared" si="43"/>
        <v>201730.52764645644</v>
      </c>
      <c r="L48" s="9">
        <f t="shared" si="43"/>
        <v>214424.24375992865</v>
      </c>
      <c r="M48" s="9">
        <f t="shared" si="43"/>
        <v>377078.0374884411</v>
      </c>
      <c r="N48" s="9">
        <f t="shared" ref="N48" si="44">N45-(1.96*N47)</f>
        <v>295440.02013120765</v>
      </c>
      <c r="O48" s="9">
        <f t="shared" ref="O48" si="45">O45-(1.96*O47)</f>
        <v>395247.47427831311</v>
      </c>
      <c r="P48" s="9">
        <f t="shared" ref="P48" si="46">P45-(1.96*P47)</f>
        <v>345094.85081037856</v>
      </c>
      <c r="Q48" s="9">
        <f t="shared" ref="Q48" si="47">Q45-(1.96*Q47)</f>
        <v>306267.01328681636</v>
      </c>
      <c r="R48" s="9">
        <f t="shared" ref="R48" si="48">R45-(1.96*R47)</f>
        <v>446146.78692939319</v>
      </c>
      <c r="S48" s="9">
        <f t="shared" ref="S48" si="49">S45-(1.96*S47)</f>
        <v>273661.58562279935</v>
      </c>
      <c r="T48" s="9">
        <f t="shared" ref="T48" si="50">T45-(1.96*T47)</f>
        <v>352063.94985306921</v>
      </c>
      <c r="U48" s="9">
        <f t="shared" ref="U48" si="51">U45-(1.96*U47)</f>
        <v>148342.25105155836</v>
      </c>
      <c r="V48" s="9">
        <f t="shared" ref="V48" si="52">V45-(1.96*V47)</f>
        <v>217659.89688689224</v>
      </c>
      <c r="W48" s="9">
        <f t="shared" ref="W48" si="53">W45-(1.96*W47)</f>
        <v>45796.936566252902</v>
      </c>
      <c r="X48" s="21">
        <v>0</v>
      </c>
    </row>
    <row r="49" spans="1:24" x14ac:dyDescent="0.3">
      <c r="A49" s="20" t="s">
        <v>47</v>
      </c>
      <c r="B49" s="8" t="s">
        <v>5</v>
      </c>
      <c r="H49" s="10">
        <f>H45+(1.96*H47)</f>
        <v>537865.10825908987</v>
      </c>
      <c r="I49" s="10">
        <f t="shared" ref="I49:M49" si="54">I45+(1.96*I47)</f>
        <v>457969.36566252913</v>
      </c>
      <c r="J49" s="10">
        <f t="shared" si="54"/>
        <v>374589.07354462298</v>
      </c>
      <c r="K49" s="10">
        <f t="shared" si="54"/>
        <v>457844.91746533819</v>
      </c>
      <c r="L49" s="10">
        <f t="shared" si="54"/>
        <v>494930.4802282278</v>
      </c>
      <c r="M49" s="10">
        <f t="shared" si="54"/>
        <v>742955.73722970078</v>
      </c>
      <c r="N49" s="10">
        <f t="shared" ref="N49:W49" si="55">N45+(1.96*N47)</f>
        <v>588142.17992421531</v>
      </c>
      <c r="O49" s="10">
        <f t="shared" si="55"/>
        <v>712341.48072073818</v>
      </c>
      <c r="P49" s="10">
        <f t="shared" si="55"/>
        <v>625601.08727867762</v>
      </c>
      <c r="Q49" s="10">
        <f t="shared" si="55"/>
        <v>745320.2529763279</v>
      </c>
      <c r="R49" s="10">
        <f t="shared" si="55"/>
        <v>873004.10329419607</v>
      </c>
      <c r="S49" s="10">
        <f t="shared" si="55"/>
        <v>566363.745415807</v>
      </c>
      <c r="T49" s="10">
        <f t="shared" si="55"/>
        <v>705745.72626962024</v>
      </c>
      <c r="U49" s="10">
        <f t="shared" si="55"/>
        <v>355672.94757160544</v>
      </c>
      <c r="V49" s="10">
        <f t="shared" si="55"/>
        <v>510362.05667989992</v>
      </c>
      <c r="W49" s="10">
        <f t="shared" si="55"/>
        <v>265323.5564110087</v>
      </c>
      <c r="X49" s="10">
        <f t="shared" ref="X49" si="56">X45+(1.96*X47)</f>
        <v>674135.88418313046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81E9A-9C5B-4F9B-9579-7B6EEEAD80B2}">
  <dimension ref="A1:B1"/>
  <sheetViews>
    <sheetView workbookViewId="0">
      <selection activeCell="G36" sqref="G36"/>
    </sheetView>
  </sheetViews>
  <sheetFormatPr defaultRowHeight="14.4" x14ac:dyDescent="0.3"/>
  <sheetData>
    <row r="1" spans="1:2" x14ac:dyDescent="0.3">
      <c r="A1" s="18" t="s">
        <v>48</v>
      </c>
      <c r="B1" s="19">
        <f>'[1]RAND Adjusted Estimates'!$Z$22</f>
        <v>3.1112049297726161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3296C2D9DE541958AD9D9A6E59D08" ma:contentTypeVersion="12" ma:contentTypeDescription="Create a new document." ma:contentTypeScope="" ma:versionID="ef9e81cc8ea135f7dd7143deedbca767">
  <xsd:schema xmlns:xsd="http://www.w3.org/2001/XMLSchema" xmlns:xs="http://www.w3.org/2001/XMLSchema" xmlns:p="http://schemas.microsoft.com/office/2006/metadata/properties" xmlns:ns2="12e73323-2992-4b61-9f89-f2ff99442528" xmlns:ns3="60bd3312-76b2-43ff-ab1e-17ba520e0d12" targetNamespace="http://schemas.microsoft.com/office/2006/metadata/properties" ma:root="true" ma:fieldsID="f6f209b185d7905ebfc3951605bf0c4b" ns2:_="" ns3:_="">
    <xsd:import namespace="12e73323-2992-4b61-9f89-f2ff99442528"/>
    <xsd:import namespace="60bd3312-76b2-43ff-ab1e-17ba520e0d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e73323-2992-4b61-9f89-f2ff994425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bd3312-76b2-43ff-ab1e-17ba520e0d1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83D0ED-5078-41EF-8406-918B92D0FC4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04E55A-56FB-4D9A-A072-30BFA23EDA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e73323-2992-4b61-9f89-f2ff99442528"/>
    <ds:schemaRef ds:uri="60bd3312-76b2-43ff-ab1e-17ba520e0d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65240C0-F0C1-4A27-9F42-A9F90DE4D6CF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60bd3312-76b2-43ff-ab1e-17ba520e0d12"/>
    <ds:schemaRef ds:uri="12e73323-2992-4b61-9f89-f2ff9944252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Sheet8</vt:lpstr>
      <vt:lpstr>Sheet7</vt:lpstr>
      <vt:lpstr>Summary</vt:lpstr>
      <vt:lpstr>rand multiplier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Celia</dc:creator>
  <cp:keywords/>
  <dc:description/>
  <cp:lastModifiedBy>Erin Stringfellow</cp:lastModifiedBy>
  <cp:revision/>
  <dcterms:created xsi:type="dcterms:W3CDTF">2020-11-18T13:51:23Z</dcterms:created>
  <dcterms:modified xsi:type="dcterms:W3CDTF">2022-01-31T14:51:07Z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0x010100A183296C2D9DE541958AD9D9A6E59D08</vt:lpwstr>
  </property>
</Properties>
</file>